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trabalho escravo 2021\"/>
    </mc:Choice>
  </mc:AlternateContent>
  <xr:revisionPtr revIDLastSave="0" documentId="8_{556128C0-1FB7-42F9-B06D-46FAC9E4623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L358" i="1" l="1"/>
  <c r="K358" i="1"/>
  <c r="J358" i="1"/>
  <c r="I358" i="1"/>
  <c r="H358" i="1"/>
  <c r="G358" i="1"/>
  <c r="F358" i="1"/>
  <c r="E358" i="1"/>
  <c r="D358" i="1"/>
  <c r="C358" i="1"/>
  <c r="L357" i="1"/>
  <c r="K357" i="1"/>
  <c r="J357" i="1"/>
  <c r="I357" i="1"/>
  <c r="H357" i="1"/>
  <c r="G357" i="1"/>
  <c r="F357" i="1"/>
  <c r="E357" i="1"/>
  <c r="D357" i="1"/>
  <c r="C357" i="1"/>
  <c r="D439" i="1"/>
  <c r="D438" i="1"/>
  <c r="D437" i="1"/>
  <c r="D436" i="1"/>
  <c r="D435" i="1"/>
  <c r="D434" i="1"/>
  <c r="C429" i="1"/>
  <c r="D427" i="1" s="1"/>
  <c r="AD399" i="1"/>
  <c r="AC399" i="1"/>
  <c r="AB399" i="1"/>
  <c r="AA399" i="1"/>
  <c r="Z399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AD398" i="1"/>
  <c r="AC398" i="1"/>
  <c r="AB398" i="1"/>
  <c r="AA398" i="1"/>
  <c r="Z398" i="1"/>
  <c r="Y398" i="1"/>
  <c r="X398" i="1"/>
  <c r="W398" i="1"/>
  <c r="V398" i="1"/>
  <c r="U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AD397" i="1"/>
  <c r="AC397" i="1"/>
  <c r="AB397" i="1"/>
  <c r="AA397" i="1"/>
  <c r="Z397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AD396" i="1"/>
  <c r="AC396" i="1"/>
  <c r="AB396" i="1"/>
  <c r="AA396" i="1"/>
  <c r="Z396" i="1"/>
  <c r="Y396" i="1"/>
  <c r="X396" i="1"/>
  <c r="W396" i="1"/>
  <c r="V396" i="1"/>
  <c r="U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AD395" i="1"/>
  <c r="AC395" i="1"/>
  <c r="AB395" i="1"/>
  <c r="AA395" i="1"/>
  <c r="Z395" i="1"/>
  <c r="Y395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AD394" i="1"/>
  <c r="AC394" i="1"/>
  <c r="AB394" i="1"/>
  <c r="AA394" i="1"/>
  <c r="Z394" i="1"/>
  <c r="Y394" i="1"/>
  <c r="X394" i="1"/>
  <c r="W394" i="1"/>
  <c r="V394" i="1"/>
  <c r="U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AD393" i="1"/>
  <c r="AC393" i="1"/>
  <c r="AB393" i="1"/>
  <c r="AA393" i="1"/>
  <c r="Z393" i="1"/>
  <c r="Y393" i="1"/>
  <c r="X393" i="1"/>
  <c r="W393" i="1"/>
  <c r="V393" i="1"/>
  <c r="U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1" i="1"/>
  <c r="C391" i="1"/>
  <c r="D390" i="1"/>
  <c r="D398" i="1" s="1"/>
  <c r="C390" i="1"/>
  <c r="D389" i="1"/>
  <c r="C389" i="1"/>
  <c r="D388" i="1"/>
  <c r="D396" i="1" s="1"/>
  <c r="C388" i="1"/>
  <c r="C396" i="1" s="1"/>
  <c r="D387" i="1"/>
  <c r="C387" i="1"/>
  <c r="D386" i="1"/>
  <c r="D394" i="1" s="1"/>
  <c r="C386" i="1"/>
  <c r="C394" i="1" s="1"/>
  <c r="D385" i="1"/>
  <c r="C385" i="1"/>
  <c r="F384" i="1"/>
  <c r="G384" i="1" s="1"/>
  <c r="H384" i="1" s="1"/>
  <c r="I384" i="1" s="1"/>
  <c r="J384" i="1" s="1"/>
  <c r="K384" i="1" s="1"/>
  <c r="L384" i="1" s="1"/>
  <c r="M384" i="1" s="1"/>
  <c r="N384" i="1" s="1"/>
  <c r="O384" i="1" s="1"/>
  <c r="P384" i="1" s="1"/>
  <c r="Q384" i="1" s="1"/>
  <c r="R384" i="1" s="1"/>
  <c r="S384" i="1" s="1"/>
  <c r="T384" i="1" s="1"/>
  <c r="U384" i="1" s="1"/>
  <c r="V384" i="1" s="1"/>
  <c r="W384" i="1" s="1"/>
  <c r="X384" i="1" s="1"/>
  <c r="Y384" i="1" s="1"/>
  <c r="Z384" i="1" s="1"/>
  <c r="AA384" i="1" s="1"/>
  <c r="AB384" i="1" s="1"/>
  <c r="AC384" i="1" s="1"/>
  <c r="AD384" i="1" s="1"/>
  <c r="Y383" i="1"/>
  <c r="AD380" i="1"/>
  <c r="AB380" i="1"/>
  <c r="AA380" i="1"/>
  <c r="Z380" i="1"/>
  <c r="Y380" i="1"/>
  <c r="X380" i="1"/>
  <c r="W380" i="1"/>
  <c r="V380" i="1"/>
  <c r="U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AD379" i="1"/>
  <c r="AB379" i="1"/>
  <c r="AA379" i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AD378" i="1"/>
  <c r="AB378" i="1"/>
  <c r="AA378" i="1"/>
  <c r="Z378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AD377" i="1"/>
  <c r="AB377" i="1"/>
  <c r="AA377" i="1"/>
  <c r="Z377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AD376" i="1"/>
  <c r="AB376" i="1"/>
  <c r="AA376" i="1"/>
  <c r="Z376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AD375" i="1"/>
  <c r="AB375" i="1"/>
  <c r="AA375" i="1"/>
  <c r="Z375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AD374" i="1"/>
  <c r="AB374" i="1"/>
  <c r="AA374" i="1"/>
  <c r="Z374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E373" i="1"/>
  <c r="D372" i="1"/>
  <c r="C372" i="1"/>
  <c r="AC371" i="1"/>
  <c r="AC380" i="1" s="1"/>
  <c r="D370" i="1"/>
  <c r="C370" i="1"/>
  <c r="D369" i="1"/>
  <c r="C369" i="1"/>
  <c r="D368" i="1"/>
  <c r="C368" i="1"/>
  <c r="D367" i="1"/>
  <c r="C367" i="1"/>
  <c r="D366" i="1"/>
  <c r="C366" i="1"/>
  <c r="F365" i="1"/>
  <c r="G365" i="1" s="1"/>
  <c r="L359" i="1"/>
  <c r="K359" i="1"/>
  <c r="J359" i="1"/>
  <c r="I359" i="1"/>
  <c r="H359" i="1"/>
  <c r="G359" i="1"/>
  <c r="D359" i="1"/>
  <c r="C359" i="1"/>
  <c r="L356" i="1"/>
  <c r="K356" i="1"/>
  <c r="J356" i="1"/>
  <c r="I356" i="1"/>
  <c r="H356" i="1"/>
  <c r="G356" i="1"/>
  <c r="F356" i="1"/>
  <c r="E356" i="1"/>
  <c r="D356" i="1"/>
  <c r="C356" i="1"/>
  <c r="L355" i="1"/>
  <c r="K355" i="1"/>
  <c r="J355" i="1"/>
  <c r="I355" i="1"/>
  <c r="H355" i="1"/>
  <c r="G355" i="1"/>
  <c r="D355" i="1"/>
  <c r="C355" i="1"/>
  <c r="F330" i="1"/>
  <c r="E330" i="1"/>
  <c r="E355" i="1" s="1"/>
  <c r="D325" i="1"/>
  <c r="C325" i="1"/>
  <c r="C298" i="1"/>
  <c r="AE271" i="1"/>
  <c r="AE269" i="1"/>
  <c r="AE267" i="1"/>
  <c r="AB260" i="1"/>
  <c r="X258" i="1"/>
  <c r="AB247" i="1"/>
  <c r="AB256" i="1" s="1"/>
  <c r="AA247" i="1"/>
  <c r="AA260" i="1" s="1"/>
  <c r="Z247" i="1"/>
  <c r="Y247" i="1"/>
  <c r="Y262" i="1" s="1"/>
  <c r="X247" i="1"/>
  <c r="W247" i="1"/>
  <c r="V247" i="1"/>
  <c r="U247" i="1"/>
  <c r="T247" i="1"/>
  <c r="S247" i="1"/>
  <c r="R247" i="1"/>
  <c r="Q247" i="1"/>
  <c r="P247" i="1"/>
  <c r="O247" i="1"/>
  <c r="L247" i="1"/>
  <c r="K247" i="1"/>
  <c r="J247" i="1"/>
  <c r="I247" i="1"/>
  <c r="H247" i="1"/>
  <c r="G247" i="1"/>
  <c r="F247" i="1"/>
  <c r="E247" i="1"/>
  <c r="D247" i="1"/>
  <c r="C247" i="1"/>
  <c r="AF246" i="1"/>
  <c r="AE246" i="1"/>
  <c r="AD246" i="1"/>
  <c r="AC246" i="1"/>
  <c r="AF245" i="1"/>
  <c r="AE245" i="1"/>
  <c r="AD245" i="1"/>
  <c r="AC245" i="1"/>
  <c r="AF244" i="1"/>
  <c r="AE244" i="1"/>
  <c r="AD244" i="1"/>
  <c r="AC244" i="1"/>
  <c r="AF243" i="1"/>
  <c r="AE243" i="1"/>
  <c r="AD243" i="1"/>
  <c r="AC243" i="1"/>
  <c r="AF242" i="1"/>
  <c r="AE242" i="1"/>
  <c r="AD242" i="1"/>
  <c r="AC242" i="1"/>
  <c r="AF241" i="1"/>
  <c r="AE241" i="1"/>
  <c r="AD241" i="1"/>
  <c r="AC241" i="1"/>
  <c r="AF240" i="1"/>
  <c r="AE240" i="1"/>
  <c r="AD240" i="1"/>
  <c r="AC240" i="1"/>
  <c r="AF239" i="1"/>
  <c r="N239" i="1"/>
  <c r="M239" i="1"/>
  <c r="AF238" i="1"/>
  <c r="AE238" i="1"/>
  <c r="AD238" i="1"/>
  <c r="AC238" i="1"/>
  <c r="AF237" i="1"/>
  <c r="AE237" i="1"/>
  <c r="AD237" i="1"/>
  <c r="AC237" i="1"/>
  <c r="AF236" i="1"/>
  <c r="N236" i="1"/>
  <c r="AF235" i="1"/>
  <c r="AD235" i="1"/>
  <c r="M235" i="1"/>
  <c r="AC235" i="1" s="1"/>
  <c r="Y230" i="1"/>
  <c r="Y229" i="1"/>
  <c r="P229" i="1"/>
  <c r="Y228" i="1"/>
  <c r="Y227" i="1"/>
  <c r="P227" i="1"/>
  <c r="Y226" i="1"/>
  <c r="Y225" i="1"/>
  <c r="Y224" i="1"/>
  <c r="Y223" i="1"/>
  <c r="Y222" i="1"/>
  <c r="Y221" i="1"/>
  <c r="Y220" i="1"/>
  <c r="Y219" i="1"/>
  <c r="AB215" i="1"/>
  <c r="AA215" i="1"/>
  <c r="AA227" i="1" s="1"/>
  <c r="Z215" i="1"/>
  <c r="Z228" i="1" s="1"/>
  <c r="X215" i="1"/>
  <c r="W215" i="1"/>
  <c r="W228" i="1" s="1"/>
  <c r="V215" i="1"/>
  <c r="U215" i="1"/>
  <c r="T215" i="1"/>
  <c r="S215" i="1"/>
  <c r="R215" i="1"/>
  <c r="R228" i="1" s="1"/>
  <c r="Q215" i="1"/>
  <c r="Q226" i="1" s="1"/>
  <c r="P215" i="1"/>
  <c r="P222" i="1" s="1"/>
  <c r="O215" i="1"/>
  <c r="L215" i="1"/>
  <c r="K215" i="1"/>
  <c r="J215" i="1"/>
  <c r="I215" i="1"/>
  <c r="H215" i="1"/>
  <c r="G215" i="1"/>
  <c r="F215" i="1"/>
  <c r="E215" i="1"/>
  <c r="D215" i="1"/>
  <c r="C215" i="1"/>
  <c r="AF214" i="1"/>
  <c r="AE214" i="1"/>
  <c r="AD214" i="1"/>
  <c r="AC214" i="1"/>
  <c r="AF213" i="1"/>
  <c r="AE213" i="1"/>
  <c r="AD213" i="1"/>
  <c r="AC213" i="1"/>
  <c r="AF212" i="1"/>
  <c r="AE212" i="1"/>
  <c r="AD212" i="1"/>
  <c r="AC212" i="1"/>
  <c r="AF211" i="1"/>
  <c r="AE211" i="1"/>
  <c r="AD211" i="1"/>
  <c r="AC211" i="1"/>
  <c r="AF210" i="1"/>
  <c r="AE210" i="1"/>
  <c r="AD210" i="1"/>
  <c r="AC210" i="1"/>
  <c r="AF209" i="1"/>
  <c r="AE209" i="1"/>
  <c r="AD209" i="1"/>
  <c r="AC209" i="1"/>
  <c r="AF208" i="1"/>
  <c r="AE208" i="1"/>
  <c r="AD208" i="1"/>
  <c r="AC208" i="1"/>
  <c r="AF207" i="1"/>
  <c r="N207" i="1"/>
  <c r="M207" i="1"/>
  <c r="AF206" i="1"/>
  <c r="AE206" i="1"/>
  <c r="AD206" i="1"/>
  <c r="AC206" i="1"/>
  <c r="AF205" i="1"/>
  <c r="AE205" i="1"/>
  <c r="AD205" i="1"/>
  <c r="AC205" i="1"/>
  <c r="AF204" i="1"/>
  <c r="N204" i="1"/>
  <c r="AD204" i="1" s="1"/>
  <c r="AF203" i="1"/>
  <c r="M203" i="1"/>
  <c r="AC203" i="1" s="1"/>
  <c r="P188" i="1"/>
  <c r="AB183" i="1"/>
  <c r="AA183" i="1"/>
  <c r="AA188" i="1" s="1"/>
  <c r="Z183" i="1"/>
  <c r="Y183" i="1"/>
  <c r="Y197" i="1" s="1"/>
  <c r="X183" i="1"/>
  <c r="W183" i="1"/>
  <c r="W189" i="1" s="1"/>
  <c r="V183" i="1"/>
  <c r="U183" i="1"/>
  <c r="U197" i="1" s="1"/>
  <c r="T183" i="1"/>
  <c r="S183" i="1"/>
  <c r="S188" i="1" s="1"/>
  <c r="R183" i="1"/>
  <c r="Q183" i="1"/>
  <c r="Q198" i="1" s="1"/>
  <c r="P183" i="1"/>
  <c r="O183" i="1"/>
  <c r="O189" i="1" s="1"/>
  <c r="N183" i="1"/>
  <c r="M183" i="1"/>
  <c r="M198" i="1" s="1"/>
  <c r="L183" i="1"/>
  <c r="K183" i="1"/>
  <c r="K188" i="1" s="1"/>
  <c r="J183" i="1"/>
  <c r="I183" i="1"/>
  <c r="I197" i="1" s="1"/>
  <c r="H183" i="1"/>
  <c r="G183" i="1"/>
  <c r="G189" i="1" s="1"/>
  <c r="F183" i="1"/>
  <c r="E183" i="1"/>
  <c r="E197" i="1" s="1"/>
  <c r="D183" i="1"/>
  <c r="C183" i="1"/>
  <c r="C190" i="1" s="1"/>
  <c r="AF182" i="1"/>
  <c r="AE182" i="1"/>
  <c r="AD182" i="1"/>
  <c r="AC182" i="1"/>
  <c r="AF181" i="1"/>
  <c r="AE181" i="1"/>
  <c r="AD181" i="1"/>
  <c r="AC181" i="1"/>
  <c r="AF180" i="1"/>
  <c r="AE180" i="1"/>
  <c r="AD180" i="1"/>
  <c r="AC180" i="1"/>
  <c r="AF179" i="1"/>
  <c r="AE179" i="1"/>
  <c r="AD179" i="1"/>
  <c r="AC179" i="1"/>
  <c r="AF178" i="1"/>
  <c r="AE178" i="1"/>
  <c r="AD178" i="1"/>
  <c r="AC178" i="1"/>
  <c r="AF177" i="1"/>
  <c r="AE177" i="1"/>
  <c r="AD177" i="1"/>
  <c r="AC177" i="1"/>
  <c r="AF176" i="1"/>
  <c r="AE176" i="1"/>
  <c r="AD176" i="1"/>
  <c r="AC176" i="1"/>
  <c r="AF175" i="1"/>
  <c r="AE175" i="1"/>
  <c r="AD175" i="1"/>
  <c r="AC175" i="1"/>
  <c r="AF174" i="1"/>
  <c r="AE174" i="1"/>
  <c r="AD174" i="1"/>
  <c r="AC174" i="1"/>
  <c r="AF173" i="1"/>
  <c r="AE173" i="1"/>
  <c r="AD173" i="1"/>
  <c r="AC173" i="1"/>
  <c r="AF172" i="1"/>
  <c r="AE172" i="1"/>
  <c r="AD172" i="1"/>
  <c r="AC172" i="1"/>
  <c r="AF171" i="1"/>
  <c r="AF183" i="1" s="1"/>
  <c r="AE171" i="1"/>
  <c r="AE183" i="1" s="1"/>
  <c r="AD171" i="1"/>
  <c r="AC171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L167" i="1"/>
  <c r="K167" i="1"/>
  <c r="J167" i="1"/>
  <c r="I167" i="1"/>
  <c r="H167" i="1"/>
  <c r="G167" i="1"/>
  <c r="F167" i="1"/>
  <c r="E167" i="1"/>
  <c r="D167" i="1"/>
  <c r="C167" i="1"/>
  <c r="AF166" i="1"/>
  <c r="AE166" i="1"/>
  <c r="AD166" i="1"/>
  <c r="AC166" i="1"/>
  <c r="AF165" i="1"/>
  <c r="AE165" i="1"/>
  <c r="AD165" i="1"/>
  <c r="AC165" i="1"/>
  <c r="AF164" i="1"/>
  <c r="AE164" i="1"/>
  <c r="AD164" i="1"/>
  <c r="AC164" i="1"/>
  <c r="AF163" i="1"/>
  <c r="AE163" i="1"/>
  <c r="AD163" i="1"/>
  <c r="AC163" i="1"/>
  <c r="AF162" i="1"/>
  <c r="AE162" i="1"/>
  <c r="AD162" i="1"/>
  <c r="AC162" i="1"/>
  <c r="AF161" i="1"/>
  <c r="AE161" i="1"/>
  <c r="AD161" i="1"/>
  <c r="AC161" i="1"/>
  <c r="AF160" i="1"/>
  <c r="AE160" i="1"/>
  <c r="AD160" i="1"/>
  <c r="AC160" i="1"/>
  <c r="AF159" i="1"/>
  <c r="N159" i="1"/>
  <c r="M159" i="1"/>
  <c r="AF158" i="1"/>
  <c r="AE158" i="1"/>
  <c r="AD158" i="1"/>
  <c r="AC158" i="1"/>
  <c r="AF157" i="1"/>
  <c r="AE157" i="1"/>
  <c r="AD157" i="1"/>
  <c r="AC157" i="1"/>
  <c r="AF156" i="1"/>
  <c r="N156" i="1"/>
  <c r="N167" i="1" s="1"/>
  <c r="AF155" i="1"/>
  <c r="M155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AF150" i="1"/>
  <c r="AE150" i="1"/>
  <c r="AD150" i="1"/>
  <c r="AC150" i="1"/>
  <c r="AF149" i="1"/>
  <c r="AE149" i="1"/>
  <c r="AD149" i="1"/>
  <c r="AC149" i="1"/>
  <c r="AF148" i="1"/>
  <c r="AF151" i="1" s="1"/>
  <c r="AE148" i="1"/>
  <c r="AE151" i="1" s="1"/>
  <c r="AD148" i="1"/>
  <c r="AD151" i="1" s="1"/>
  <c r="AC148" i="1"/>
  <c r="AC151" i="1" s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AF146" i="1"/>
  <c r="AE146" i="1"/>
  <c r="AD146" i="1"/>
  <c r="AC146" i="1"/>
  <c r="AF145" i="1"/>
  <c r="AE145" i="1"/>
  <c r="AD145" i="1"/>
  <c r="AC145" i="1"/>
  <c r="AF144" i="1"/>
  <c r="AE144" i="1"/>
  <c r="AD144" i="1"/>
  <c r="AC144" i="1"/>
  <c r="AF143" i="1"/>
  <c r="AE143" i="1"/>
  <c r="AD143" i="1"/>
  <c r="AC143" i="1"/>
  <c r="AF142" i="1"/>
  <c r="AE142" i="1"/>
  <c r="AD142" i="1"/>
  <c r="AC142" i="1"/>
  <c r="AF141" i="1"/>
  <c r="AE141" i="1"/>
  <c r="AD141" i="1"/>
  <c r="AC141" i="1"/>
  <c r="AF140" i="1"/>
  <c r="AE140" i="1"/>
  <c r="AD140" i="1"/>
  <c r="AC140" i="1"/>
  <c r="AF139" i="1"/>
  <c r="AE139" i="1"/>
  <c r="AD139" i="1"/>
  <c r="AC139" i="1"/>
  <c r="AF138" i="1"/>
  <c r="AF147" i="1" s="1"/>
  <c r="AE138" i="1"/>
  <c r="AE147" i="1" s="1"/>
  <c r="AD138" i="1"/>
  <c r="AD147" i="1" s="1"/>
  <c r="AC138" i="1"/>
  <c r="AC147" i="1" s="1"/>
  <c r="B135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E134" i="1" s="1"/>
  <c r="D133" i="1"/>
  <c r="C133" i="1"/>
  <c r="AF132" i="1"/>
  <c r="AE132" i="1"/>
  <c r="AD132" i="1"/>
  <c r="AC132" i="1"/>
  <c r="AF131" i="1"/>
  <c r="AE131" i="1"/>
  <c r="AD131" i="1"/>
  <c r="AC131" i="1"/>
  <c r="AF130" i="1"/>
  <c r="AF133" i="1" s="1"/>
  <c r="AE130" i="1"/>
  <c r="AE133" i="1" s="1"/>
  <c r="AD130" i="1"/>
  <c r="AD133" i="1" s="1"/>
  <c r="AC130" i="1"/>
  <c r="AC133" i="1" s="1"/>
  <c r="AB129" i="1"/>
  <c r="AA129" i="1"/>
  <c r="AA134" i="1" s="1"/>
  <c r="Z129" i="1"/>
  <c r="Z134" i="1" s="1"/>
  <c r="Y129" i="1"/>
  <c r="X129" i="1"/>
  <c r="W129" i="1"/>
  <c r="W134" i="1" s="1"/>
  <c r="V129" i="1"/>
  <c r="V134" i="1" s="1"/>
  <c r="U129" i="1"/>
  <c r="T129" i="1"/>
  <c r="S129" i="1"/>
  <c r="S134" i="1" s="1"/>
  <c r="R129" i="1"/>
  <c r="R134" i="1" s="1"/>
  <c r="Q129" i="1"/>
  <c r="P129" i="1"/>
  <c r="O129" i="1"/>
  <c r="O134" i="1" s="1"/>
  <c r="N129" i="1"/>
  <c r="N134" i="1" s="1"/>
  <c r="M129" i="1"/>
  <c r="L129" i="1"/>
  <c r="K129" i="1"/>
  <c r="K134" i="1" s="1"/>
  <c r="J129" i="1"/>
  <c r="J134" i="1" s="1"/>
  <c r="I129" i="1"/>
  <c r="H129" i="1"/>
  <c r="G129" i="1"/>
  <c r="G134" i="1" s="1"/>
  <c r="F129" i="1"/>
  <c r="F134" i="1" s="1"/>
  <c r="E129" i="1"/>
  <c r="D129" i="1"/>
  <c r="C129" i="1"/>
  <c r="C134" i="1" s="1"/>
  <c r="AF128" i="1"/>
  <c r="AE128" i="1"/>
  <c r="AD128" i="1"/>
  <c r="AC128" i="1"/>
  <c r="AF127" i="1"/>
  <c r="AE127" i="1"/>
  <c r="AD127" i="1"/>
  <c r="AC127" i="1"/>
  <c r="AF126" i="1"/>
  <c r="AE126" i="1"/>
  <c r="AD126" i="1"/>
  <c r="AC126" i="1"/>
  <c r="AF125" i="1"/>
  <c r="AE125" i="1"/>
  <c r="AD125" i="1"/>
  <c r="AC125" i="1"/>
  <c r="AF124" i="1"/>
  <c r="AE124" i="1"/>
  <c r="AD124" i="1"/>
  <c r="AC124" i="1"/>
  <c r="AF123" i="1"/>
  <c r="AE123" i="1"/>
  <c r="AD123" i="1"/>
  <c r="AC123" i="1"/>
  <c r="AF122" i="1"/>
  <c r="AE122" i="1"/>
  <c r="AD122" i="1"/>
  <c r="AC122" i="1"/>
  <c r="AF121" i="1"/>
  <c r="AE121" i="1"/>
  <c r="AD121" i="1"/>
  <c r="AC121" i="1"/>
  <c r="AF120" i="1"/>
  <c r="AF129" i="1" s="1"/>
  <c r="AE120" i="1"/>
  <c r="AE129" i="1" s="1"/>
  <c r="AD120" i="1"/>
  <c r="AD129" i="1" s="1"/>
  <c r="AC120" i="1"/>
  <c r="AC129" i="1" s="1"/>
  <c r="B116" i="1"/>
  <c r="B115" i="1"/>
  <c r="AB111" i="1"/>
  <c r="AB116" i="1" s="1"/>
  <c r="AA111" i="1"/>
  <c r="AA116" i="1" s="1"/>
  <c r="Z111" i="1"/>
  <c r="Z116" i="1" s="1"/>
  <c r="Y111" i="1"/>
  <c r="Y116" i="1" s="1"/>
  <c r="X111" i="1"/>
  <c r="W111" i="1"/>
  <c r="W116" i="1" s="1"/>
  <c r="V111" i="1"/>
  <c r="V116" i="1" s="1"/>
  <c r="U111" i="1"/>
  <c r="U116" i="1" s="1"/>
  <c r="T111" i="1"/>
  <c r="T116" i="1" s="1"/>
  <c r="S111" i="1"/>
  <c r="S116" i="1" s="1"/>
  <c r="R111" i="1"/>
  <c r="R116" i="1" s="1"/>
  <c r="Q111" i="1"/>
  <c r="Q116" i="1" s="1"/>
  <c r="P111" i="1"/>
  <c r="P116" i="1" s="1"/>
  <c r="O111" i="1"/>
  <c r="O116" i="1" s="1"/>
  <c r="N111" i="1"/>
  <c r="N116" i="1" s="1"/>
  <c r="M111" i="1"/>
  <c r="M116" i="1" s="1"/>
  <c r="L111" i="1"/>
  <c r="K111" i="1"/>
  <c r="K116" i="1" s="1"/>
  <c r="J111" i="1"/>
  <c r="J116" i="1" s="1"/>
  <c r="I111" i="1"/>
  <c r="I116" i="1" s="1"/>
  <c r="H111" i="1"/>
  <c r="H116" i="1" s="1"/>
  <c r="G111" i="1"/>
  <c r="G116" i="1" s="1"/>
  <c r="F111" i="1"/>
  <c r="F116" i="1" s="1"/>
  <c r="E111" i="1"/>
  <c r="E116" i="1" s="1"/>
  <c r="D111" i="1"/>
  <c r="D116" i="1" s="1"/>
  <c r="C111" i="1"/>
  <c r="C116" i="1" s="1"/>
  <c r="AG110" i="1"/>
  <c r="AF110" i="1"/>
  <c r="AE110" i="1"/>
  <c r="AD110" i="1"/>
  <c r="AC110" i="1"/>
  <c r="AG109" i="1"/>
  <c r="AF109" i="1"/>
  <c r="AE109" i="1"/>
  <c r="AD109" i="1"/>
  <c r="AC109" i="1"/>
  <c r="AG108" i="1"/>
  <c r="AF108" i="1"/>
  <c r="AE108" i="1"/>
  <c r="AD108" i="1"/>
  <c r="AC108" i="1"/>
  <c r="AB107" i="1"/>
  <c r="AB115" i="1" s="1"/>
  <c r="AA107" i="1"/>
  <c r="AA115" i="1" s="1"/>
  <c r="Z107" i="1"/>
  <c r="Y107" i="1"/>
  <c r="Y115" i="1" s="1"/>
  <c r="X107" i="1"/>
  <c r="X115" i="1" s="1"/>
  <c r="W107" i="1"/>
  <c r="W115" i="1" s="1"/>
  <c r="V107" i="1"/>
  <c r="U107" i="1"/>
  <c r="U115" i="1" s="1"/>
  <c r="T107" i="1"/>
  <c r="T115" i="1" s="1"/>
  <c r="S107" i="1"/>
  <c r="S115" i="1" s="1"/>
  <c r="R107" i="1"/>
  <c r="Q107" i="1"/>
  <c r="Q115" i="1" s="1"/>
  <c r="P107" i="1"/>
  <c r="P115" i="1" s="1"/>
  <c r="O107" i="1"/>
  <c r="O115" i="1" s="1"/>
  <c r="N107" i="1"/>
  <c r="M107" i="1"/>
  <c r="M115" i="1" s="1"/>
  <c r="L107" i="1"/>
  <c r="L115" i="1" s="1"/>
  <c r="K107" i="1"/>
  <c r="K115" i="1" s="1"/>
  <c r="J107" i="1"/>
  <c r="I107" i="1"/>
  <c r="I115" i="1" s="1"/>
  <c r="H107" i="1"/>
  <c r="H115" i="1" s="1"/>
  <c r="G107" i="1"/>
  <c r="G115" i="1" s="1"/>
  <c r="F107" i="1"/>
  <c r="E107" i="1"/>
  <c r="E115" i="1" s="1"/>
  <c r="D107" i="1"/>
  <c r="D115" i="1" s="1"/>
  <c r="C107" i="1"/>
  <c r="C115" i="1" s="1"/>
  <c r="AG106" i="1"/>
  <c r="AF106" i="1"/>
  <c r="AE106" i="1"/>
  <c r="AD106" i="1"/>
  <c r="AC106" i="1"/>
  <c r="AG105" i="1"/>
  <c r="AF105" i="1"/>
  <c r="AE105" i="1"/>
  <c r="AD105" i="1"/>
  <c r="AC105" i="1"/>
  <c r="AG104" i="1"/>
  <c r="AF104" i="1"/>
  <c r="AE104" i="1"/>
  <c r="AD104" i="1"/>
  <c r="AC104" i="1"/>
  <c r="AG103" i="1"/>
  <c r="AF103" i="1"/>
  <c r="AE103" i="1"/>
  <c r="AD103" i="1"/>
  <c r="AC103" i="1"/>
  <c r="AG102" i="1"/>
  <c r="AF102" i="1"/>
  <c r="AE102" i="1"/>
  <c r="AD102" i="1"/>
  <c r="AC102" i="1"/>
  <c r="AG101" i="1"/>
  <c r="AF101" i="1"/>
  <c r="AE101" i="1"/>
  <c r="AD101" i="1"/>
  <c r="AC101" i="1"/>
  <c r="AG100" i="1"/>
  <c r="AF100" i="1"/>
  <c r="AE100" i="1"/>
  <c r="AD100" i="1"/>
  <c r="AC100" i="1"/>
  <c r="AG99" i="1"/>
  <c r="AF99" i="1"/>
  <c r="AE99" i="1"/>
  <c r="AD99" i="1"/>
  <c r="AC99" i="1"/>
  <c r="AG98" i="1"/>
  <c r="AF98" i="1"/>
  <c r="AE98" i="1"/>
  <c r="AD98" i="1"/>
  <c r="AC98" i="1"/>
  <c r="AZ87" i="1"/>
  <c r="AY87" i="1"/>
  <c r="AX87" i="1"/>
  <c r="AW87" i="1"/>
  <c r="AV87" i="1"/>
  <c r="AU87" i="1"/>
  <c r="AT87" i="1"/>
  <c r="AS87" i="1"/>
  <c r="AZ86" i="1"/>
  <c r="AZ94" i="1" s="1"/>
  <c r="AY86" i="1"/>
  <c r="AY94" i="1" s="1"/>
  <c r="AX86" i="1"/>
  <c r="AX94" i="1" s="1"/>
  <c r="AW86" i="1"/>
  <c r="AW94" i="1" s="1"/>
  <c r="AV86" i="1"/>
  <c r="AV94" i="1" s="1"/>
  <c r="AU86" i="1"/>
  <c r="AU94" i="1" s="1"/>
  <c r="AT86" i="1"/>
  <c r="AT94" i="1" s="1"/>
  <c r="AS86" i="1"/>
  <c r="AS94" i="1" s="1"/>
  <c r="AZ85" i="1"/>
  <c r="AY85" i="1"/>
  <c r="AY93" i="1" s="1"/>
  <c r="AX85" i="1"/>
  <c r="AW85" i="1"/>
  <c r="AV85" i="1"/>
  <c r="AU85" i="1"/>
  <c r="AU93" i="1" s="1"/>
  <c r="AT85" i="1"/>
  <c r="AS85" i="1"/>
  <c r="AZ84" i="1"/>
  <c r="AZ92" i="1" s="1"/>
  <c r="AY84" i="1"/>
  <c r="AY92" i="1" s="1"/>
  <c r="AX84" i="1"/>
  <c r="AW84" i="1"/>
  <c r="AV84" i="1"/>
  <c r="AV92" i="1" s="1"/>
  <c r="AU84" i="1"/>
  <c r="AU92" i="1" s="1"/>
  <c r="AT84" i="1"/>
  <c r="AS84" i="1"/>
  <c r="AZ83" i="1"/>
  <c r="AZ91" i="1" s="1"/>
  <c r="AY83" i="1"/>
  <c r="AY91" i="1" s="1"/>
  <c r="AX83" i="1"/>
  <c r="AW83" i="1"/>
  <c r="AW91" i="1" s="1"/>
  <c r="AV83" i="1"/>
  <c r="AV91" i="1" s="1"/>
  <c r="AU83" i="1"/>
  <c r="AU91" i="1" s="1"/>
  <c r="AT83" i="1"/>
  <c r="AS83" i="1"/>
  <c r="AS91" i="1" s="1"/>
  <c r="AZ82" i="1"/>
  <c r="AZ90" i="1" s="1"/>
  <c r="AY82" i="1"/>
  <c r="AY90" i="1" s="1"/>
  <c r="AX82" i="1"/>
  <c r="AW82" i="1"/>
  <c r="AV82" i="1"/>
  <c r="AV90" i="1" s="1"/>
  <c r="AU82" i="1"/>
  <c r="AU90" i="1" s="1"/>
  <c r="AT82" i="1"/>
  <c r="AS82" i="1"/>
  <c r="AZ81" i="1"/>
  <c r="AZ89" i="1" s="1"/>
  <c r="AY81" i="1"/>
  <c r="AY89" i="1" s="1"/>
  <c r="AX81" i="1"/>
  <c r="AW81" i="1"/>
  <c r="AW89" i="1" s="1"/>
  <c r="AV81" i="1"/>
  <c r="AV89" i="1" s="1"/>
  <c r="AU81" i="1"/>
  <c r="AU89" i="1" s="1"/>
  <c r="AT81" i="1"/>
  <c r="AS81" i="1"/>
  <c r="AS89" i="1" s="1"/>
  <c r="B77" i="1"/>
  <c r="B73" i="1" s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AK75" i="1"/>
  <c r="AK74" i="1" s="1"/>
  <c r="AJ75" i="1"/>
  <c r="AB75" i="1"/>
  <c r="AB74" i="1" s="1"/>
  <c r="AA75" i="1"/>
  <c r="AA74" i="1" s="1"/>
  <c r="Z75" i="1"/>
  <c r="Z74" i="1" s="1"/>
  <c r="Y75" i="1"/>
  <c r="X75" i="1"/>
  <c r="X74" i="1" s="1"/>
  <c r="W75" i="1"/>
  <c r="W74" i="1" s="1"/>
  <c r="V75" i="1"/>
  <c r="V74" i="1" s="1"/>
  <c r="U75" i="1"/>
  <c r="T75" i="1"/>
  <c r="T74" i="1" s="1"/>
  <c r="S75" i="1"/>
  <c r="S74" i="1" s="1"/>
  <c r="R75" i="1"/>
  <c r="R74" i="1" s="1"/>
  <c r="Q75" i="1"/>
  <c r="P75" i="1"/>
  <c r="P74" i="1" s="1"/>
  <c r="O75" i="1"/>
  <c r="O74" i="1" s="1"/>
  <c r="N75" i="1"/>
  <c r="N74" i="1" s="1"/>
  <c r="M75" i="1"/>
  <c r="L75" i="1"/>
  <c r="L74" i="1" s="1"/>
  <c r="K75" i="1"/>
  <c r="K74" i="1" s="1"/>
  <c r="J75" i="1"/>
  <c r="J74" i="1" s="1"/>
  <c r="I75" i="1"/>
  <c r="H75" i="1"/>
  <c r="H74" i="1" s="1"/>
  <c r="G75" i="1"/>
  <c r="G74" i="1" s="1"/>
  <c r="F75" i="1"/>
  <c r="F74" i="1" s="1"/>
  <c r="E75" i="1"/>
  <c r="D75" i="1"/>
  <c r="D74" i="1" s="1"/>
  <c r="C75" i="1"/>
  <c r="C74" i="1" s="1"/>
  <c r="AJ74" i="1"/>
  <c r="Y74" i="1"/>
  <c r="U74" i="1"/>
  <c r="Q74" i="1"/>
  <c r="M74" i="1"/>
  <c r="I74" i="1"/>
  <c r="E74" i="1"/>
  <c r="AN71" i="1"/>
  <c r="AI71" i="1"/>
  <c r="AH71" i="1"/>
  <c r="AG71" i="1"/>
  <c r="AF71" i="1"/>
  <c r="AE71" i="1"/>
  <c r="AD71" i="1"/>
  <c r="AC71" i="1"/>
  <c r="AP69" i="1"/>
  <c r="AO69" i="1"/>
  <c r="AB69" i="1"/>
  <c r="AB72" i="1" s="1"/>
  <c r="AA69" i="1"/>
  <c r="AA72" i="1" s="1"/>
  <c r="Z69" i="1"/>
  <c r="Z72" i="1" s="1"/>
  <c r="Y69" i="1"/>
  <c r="Y72" i="1" s="1"/>
  <c r="X69" i="1"/>
  <c r="X72" i="1" s="1"/>
  <c r="W69" i="1"/>
  <c r="W72" i="1" s="1"/>
  <c r="V69" i="1"/>
  <c r="V72" i="1" s="1"/>
  <c r="U69" i="1"/>
  <c r="U72" i="1" s="1"/>
  <c r="T69" i="1"/>
  <c r="T72" i="1" s="1"/>
  <c r="S69" i="1"/>
  <c r="S72" i="1" s="1"/>
  <c r="R69" i="1"/>
  <c r="R72" i="1" s="1"/>
  <c r="Q69" i="1"/>
  <c r="Q72" i="1" s="1"/>
  <c r="P69" i="1"/>
  <c r="P72" i="1" s="1"/>
  <c r="O69" i="1"/>
  <c r="O72" i="1" s="1"/>
  <c r="N69" i="1"/>
  <c r="N72" i="1" s="1"/>
  <c r="M69" i="1"/>
  <c r="M72" i="1" s="1"/>
  <c r="L69" i="1"/>
  <c r="L72" i="1" s="1"/>
  <c r="K69" i="1"/>
  <c r="K72" i="1" s="1"/>
  <c r="J69" i="1"/>
  <c r="J72" i="1" s="1"/>
  <c r="I69" i="1"/>
  <c r="I72" i="1" s="1"/>
  <c r="H69" i="1"/>
  <c r="H72" i="1" s="1"/>
  <c r="G69" i="1"/>
  <c r="G72" i="1" s="1"/>
  <c r="F69" i="1"/>
  <c r="F72" i="1" s="1"/>
  <c r="E69" i="1"/>
  <c r="E72" i="1" s="1"/>
  <c r="D69" i="1"/>
  <c r="D72" i="1" s="1"/>
  <c r="C69" i="1"/>
  <c r="AN68" i="1"/>
  <c r="AI68" i="1"/>
  <c r="AH68" i="1"/>
  <c r="AG68" i="1"/>
  <c r="AF68" i="1"/>
  <c r="AE68" i="1"/>
  <c r="AD68" i="1"/>
  <c r="AC68" i="1"/>
  <c r="AN67" i="1"/>
  <c r="AI67" i="1"/>
  <c r="AH67" i="1"/>
  <c r="AG67" i="1"/>
  <c r="AF67" i="1"/>
  <c r="AE67" i="1"/>
  <c r="AD67" i="1"/>
  <c r="AC67" i="1"/>
  <c r="AN66" i="1"/>
  <c r="AI66" i="1"/>
  <c r="AH66" i="1"/>
  <c r="AG66" i="1"/>
  <c r="AF66" i="1"/>
  <c r="AE66" i="1"/>
  <c r="AD66" i="1"/>
  <c r="AC66" i="1"/>
  <c r="AN65" i="1"/>
  <c r="AI65" i="1"/>
  <c r="AH65" i="1"/>
  <c r="AG65" i="1"/>
  <c r="AF65" i="1"/>
  <c r="AE65" i="1"/>
  <c r="AD65" i="1"/>
  <c r="AC65" i="1"/>
  <c r="AN64" i="1"/>
  <c r="AI64" i="1"/>
  <c r="AH64" i="1"/>
  <c r="AG64" i="1"/>
  <c r="AF64" i="1"/>
  <c r="AE64" i="1"/>
  <c r="AD64" i="1"/>
  <c r="AC64" i="1"/>
  <c r="AN63" i="1"/>
  <c r="AI63" i="1"/>
  <c r="AH63" i="1"/>
  <c r="AG63" i="1"/>
  <c r="AF63" i="1"/>
  <c r="AE63" i="1"/>
  <c r="AD63" i="1"/>
  <c r="AC63" i="1"/>
  <c r="AN62" i="1"/>
  <c r="AI62" i="1"/>
  <c r="AH62" i="1"/>
  <c r="AG62" i="1"/>
  <c r="AF62" i="1"/>
  <c r="AE62" i="1"/>
  <c r="AD62" i="1"/>
  <c r="AC62" i="1"/>
  <c r="AN61" i="1"/>
  <c r="AI61" i="1"/>
  <c r="AH61" i="1"/>
  <c r="AG61" i="1"/>
  <c r="AF61" i="1"/>
  <c r="AE61" i="1"/>
  <c r="AD61" i="1"/>
  <c r="AC61" i="1"/>
  <c r="AN60" i="1"/>
  <c r="AI60" i="1"/>
  <c r="AH60" i="1"/>
  <c r="AG60" i="1"/>
  <c r="AF60" i="1"/>
  <c r="AE60" i="1"/>
  <c r="AD60" i="1"/>
  <c r="AC60" i="1"/>
  <c r="AN59" i="1"/>
  <c r="AI59" i="1"/>
  <c r="AH59" i="1"/>
  <c r="AG59" i="1"/>
  <c r="AF59" i="1"/>
  <c r="AE59" i="1"/>
  <c r="AD59" i="1"/>
  <c r="AC59" i="1"/>
  <c r="AN58" i="1"/>
  <c r="AI58" i="1"/>
  <c r="AH58" i="1"/>
  <c r="AG58" i="1"/>
  <c r="AF58" i="1"/>
  <c r="AE58" i="1"/>
  <c r="AD58" i="1"/>
  <c r="AC58" i="1"/>
  <c r="AN57" i="1"/>
  <c r="AI57" i="1"/>
  <c r="AH57" i="1"/>
  <c r="AG57" i="1"/>
  <c r="AF57" i="1"/>
  <c r="AE57" i="1"/>
  <c r="AD57" i="1"/>
  <c r="AC57" i="1"/>
  <c r="AN56" i="1"/>
  <c r="AI56" i="1"/>
  <c r="AH56" i="1"/>
  <c r="AG56" i="1"/>
  <c r="AF56" i="1"/>
  <c r="AE56" i="1"/>
  <c r="AD56" i="1"/>
  <c r="AC56" i="1"/>
  <c r="AN55" i="1"/>
  <c r="AI55" i="1"/>
  <c r="AH55" i="1"/>
  <c r="AG55" i="1"/>
  <c r="AF55" i="1"/>
  <c r="AE55" i="1"/>
  <c r="AD55" i="1"/>
  <c r="AC55" i="1"/>
  <c r="AN54" i="1"/>
  <c r="AI54" i="1"/>
  <c r="AH54" i="1"/>
  <c r="AG54" i="1"/>
  <c r="AF54" i="1"/>
  <c r="AE54" i="1"/>
  <c r="AD54" i="1"/>
  <c r="AC54" i="1"/>
  <c r="AN53" i="1"/>
  <c r="AI53" i="1"/>
  <c r="AH53" i="1"/>
  <c r="AG53" i="1"/>
  <c r="AF53" i="1"/>
  <c r="AE53" i="1"/>
  <c r="AD53" i="1"/>
  <c r="AC53" i="1"/>
  <c r="AN52" i="1"/>
  <c r="AI52" i="1"/>
  <c r="AH52" i="1"/>
  <c r="AG52" i="1"/>
  <c r="AF52" i="1"/>
  <c r="AE52" i="1"/>
  <c r="AD52" i="1"/>
  <c r="AC52" i="1"/>
  <c r="AN51" i="1"/>
  <c r="AI51" i="1"/>
  <c r="AH51" i="1"/>
  <c r="AG51" i="1"/>
  <c r="AF51" i="1"/>
  <c r="AE51" i="1"/>
  <c r="AD51" i="1"/>
  <c r="AC51" i="1"/>
  <c r="AN50" i="1"/>
  <c r="AI50" i="1"/>
  <c r="AH50" i="1"/>
  <c r="AG50" i="1"/>
  <c r="AF50" i="1"/>
  <c r="AE50" i="1"/>
  <c r="AD50" i="1"/>
  <c r="AC50" i="1"/>
  <c r="AN49" i="1"/>
  <c r="AI49" i="1"/>
  <c r="AH49" i="1"/>
  <c r="AG49" i="1"/>
  <c r="AF49" i="1"/>
  <c r="AE49" i="1"/>
  <c r="AD49" i="1"/>
  <c r="AC49" i="1"/>
  <c r="AN48" i="1"/>
  <c r="AI48" i="1"/>
  <c r="AH48" i="1"/>
  <c r="AG48" i="1"/>
  <c r="AF48" i="1"/>
  <c r="AE48" i="1"/>
  <c r="AD48" i="1"/>
  <c r="AC48" i="1"/>
  <c r="AN47" i="1"/>
  <c r="AI47" i="1"/>
  <c r="AH47" i="1"/>
  <c r="AG47" i="1"/>
  <c r="AF47" i="1"/>
  <c r="AE47" i="1"/>
  <c r="AD47" i="1"/>
  <c r="AC47" i="1"/>
  <c r="AN46" i="1"/>
  <c r="AI46" i="1"/>
  <c r="AH46" i="1"/>
  <c r="AG46" i="1"/>
  <c r="AF46" i="1"/>
  <c r="AE46" i="1"/>
  <c r="AD46" i="1"/>
  <c r="AC46" i="1"/>
  <c r="AN45" i="1"/>
  <c r="AI45" i="1"/>
  <c r="AH45" i="1"/>
  <c r="AG45" i="1"/>
  <c r="AF45" i="1"/>
  <c r="AE45" i="1"/>
  <c r="AD45" i="1"/>
  <c r="AC45" i="1"/>
  <c r="AN44" i="1"/>
  <c r="AI44" i="1"/>
  <c r="AH44" i="1"/>
  <c r="AG44" i="1"/>
  <c r="AF44" i="1"/>
  <c r="AE44" i="1"/>
  <c r="AD44" i="1"/>
  <c r="AC44" i="1"/>
  <c r="AN43" i="1"/>
  <c r="AI43" i="1"/>
  <c r="AH43" i="1"/>
  <c r="AG43" i="1"/>
  <c r="AF43" i="1"/>
  <c r="AE43" i="1"/>
  <c r="AD43" i="1"/>
  <c r="AC43" i="1"/>
  <c r="AN42" i="1"/>
  <c r="AI42" i="1"/>
  <c r="AI75" i="1" s="1"/>
  <c r="AI74" i="1" s="1"/>
  <c r="AH42" i="1"/>
  <c r="AH69" i="1" s="1"/>
  <c r="AG42" i="1"/>
  <c r="AG69" i="1" s="1"/>
  <c r="AF42" i="1"/>
  <c r="AF75" i="1" s="1"/>
  <c r="AF74" i="1" s="1"/>
  <c r="AE42" i="1"/>
  <c r="AE75" i="1" s="1"/>
  <c r="AE74" i="1" s="1"/>
  <c r="AD42" i="1"/>
  <c r="AD69" i="1" s="1"/>
  <c r="AC42" i="1"/>
  <c r="AC69" i="1" s="1"/>
  <c r="AB40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AD32" i="1"/>
  <c r="AC32" i="1"/>
  <c r="AB32" i="1"/>
  <c r="AA32" i="1"/>
  <c r="Z32" i="1"/>
  <c r="Y32" i="1"/>
  <c r="X32" i="1"/>
  <c r="W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AD31" i="1"/>
  <c r="AC31" i="1"/>
  <c r="AB31" i="1"/>
  <c r="AA31" i="1"/>
  <c r="Z31" i="1"/>
  <c r="Y31" i="1"/>
  <c r="X31" i="1"/>
  <c r="W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AD29" i="1"/>
  <c r="AC29" i="1"/>
  <c r="AB29" i="1"/>
  <c r="AA29" i="1"/>
  <c r="Z29" i="1"/>
  <c r="Y29" i="1"/>
  <c r="X29" i="1"/>
  <c r="W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AC1" i="1"/>
  <c r="AE203" i="1" l="1"/>
  <c r="AE204" i="1"/>
  <c r="AA222" i="1"/>
  <c r="D375" i="1"/>
  <c r="F152" i="1"/>
  <c r="J152" i="1"/>
  <c r="N152" i="1"/>
  <c r="R152" i="1"/>
  <c r="V152" i="1"/>
  <c r="Z152" i="1"/>
  <c r="AD207" i="1"/>
  <c r="P225" i="1"/>
  <c r="D371" i="1"/>
  <c r="D379" i="1" s="1"/>
  <c r="AE134" i="1"/>
  <c r="I134" i="1"/>
  <c r="M134" i="1"/>
  <c r="Q134" i="1"/>
  <c r="U134" i="1"/>
  <c r="Y134" i="1"/>
  <c r="Z219" i="1"/>
  <c r="Z230" i="1"/>
  <c r="AA251" i="1"/>
  <c r="AA255" i="1"/>
  <c r="AC375" i="1"/>
  <c r="AF167" i="1"/>
  <c r="AC207" i="1"/>
  <c r="Z221" i="1"/>
  <c r="AA230" i="1"/>
  <c r="AE235" i="1"/>
  <c r="AF247" i="1"/>
  <c r="AA252" i="1"/>
  <c r="AA257" i="1"/>
  <c r="AA261" i="1"/>
  <c r="C371" i="1"/>
  <c r="C379" i="1" s="1"/>
  <c r="D380" i="1"/>
  <c r="Z220" i="1"/>
  <c r="Z223" i="1"/>
  <c r="Q228" i="1"/>
  <c r="Q230" i="1"/>
  <c r="AA253" i="1"/>
  <c r="AA262" i="1"/>
  <c r="C29" i="1"/>
  <c r="C37" i="1"/>
  <c r="AS95" i="1"/>
  <c r="AW95" i="1"/>
  <c r="AC107" i="1"/>
  <c r="AC115" i="1" s="1"/>
  <c r="F112" i="1"/>
  <c r="J112" i="1"/>
  <c r="N112" i="1"/>
  <c r="R112" i="1"/>
  <c r="V112" i="1"/>
  <c r="Z112" i="1"/>
  <c r="AD111" i="1"/>
  <c r="D152" i="1"/>
  <c r="H152" i="1"/>
  <c r="L152" i="1"/>
  <c r="P152" i="1"/>
  <c r="T152" i="1"/>
  <c r="X152" i="1"/>
  <c r="AB152" i="1"/>
  <c r="AC156" i="1"/>
  <c r="AA220" i="1"/>
  <c r="Z222" i="1"/>
  <c r="Z226" i="1"/>
  <c r="N247" i="1"/>
  <c r="AA254" i="1"/>
  <c r="AA259" i="1"/>
  <c r="AB267" i="1"/>
  <c r="AF152" i="1"/>
  <c r="M167" i="1"/>
  <c r="AD183" i="1"/>
  <c r="AD189" i="1" s="1"/>
  <c r="L198" i="1"/>
  <c r="L192" i="1"/>
  <c r="L188" i="1"/>
  <c r="L195" i="1"/>
  <c r="L191" i="1"/>
  <c r="L193" i="1"/>
  <c r="L189" i="1"/>
  <c r="L194" i="1"/>
  <c r="L190" i="1"/>
  <c r="AB269" i="1"/>
  <c r="AC269" i="1" s="1"/>
  <c r="AB192" i="1"/>
  <c r="AB188" i="1"/>
  <c r="AB193" i="1"/>
  <c r="AB189" i="1"/>
  <c r="AB194" i="1"/>
  <c r="AB190" i="1"/>
  <c r="AB195" i="1"/>
  <c r="AB191" i="1"/>
  <c r="T197" i="1"/>
  <c r="T194" i="1"/>
  <c r="T190" i="1"/>
  <c r="T193" i="1"/>
  <c r="T189" i="1"/>
  <c r="T195" i="1"/>
  <c r="T191" i="1"/>
  <c r="T187" i="1"/>
  <c r="T192" i="1"/>
  <c r="T188" i="1"/>
  <c r="AT91" i="1"/>
  <c r="AX91" i="1"/>
  <c r="L187" i="1"/>
  <c r="AE155" i="1"/>
  <c r="AD155" i="1"/>
  <c r="AC155" i="1"/>
  <c r="D197" i="1"/>
  <c r="D194" i="1"/>
  <c r="D190" i="1"/>
  <c r="D195" i="1"/>
  <c r="D191" i="1"/>
  <c r="D187" i="1"/>
  <c r="D189" i="1"/>
  <c r="D192" i="1"/>
  <c r="D188" i="1"/>
  <c r="D193" i="1"/>
  <c r="H198" i="1"/>
  <c r="H195" i="1"/>
  <c r="H191" i="1"/>
  <c r="H187" i="1"/>
  <c r="H192" i="1"/>
  <c r="H188" i="1"/>
  <c r="H193" i="1"/>
  <c r="H189" i="1"/>
  <c r="H194" i="1"/>
  <c r="H190" i="1"/>
  <c r="P198" i="1"/>
  <c r="P193" i="1"/>
  <c r="P189" i="1"/>
  <c r="P194" i="1"/>
  <c r="P190" i="1"/>
  <c r="P192" i="1"/>
  <c r="P195" i="1"/>
  <c r="P191" i="1"/>
  <c r="P187" i="1"/>
  <c r="X198" i="1"/>
  <c r="X195" i="1"/>
  <c r="X191" i="1"/>
  <c r="X187" i="1"/>
  <c r="X192" i="1"/>
  <c r="X188" i="1"/>
  <c r="X194" i="1"/>
  <c r="X190" i="1"/>
  <c r="X193" i="1"/>
  <c r="X189" i="1"/>
  <c r="AB187" i="1"/>
  <c r="AT89" i="1"/>
  <c r="AX89" i="1"/>
  <c r="AS90" i="1"/>
  <c r="AW90" i="1"/>
  <c r="AS92" i="1"/>
  <c r="AW92" i="1"/>
  <c r="AV93" i="1"/>
  <c r="AZ93" i="1"/>
  <c r="AT95" i="1"/>
  <c r="AD107" i="1"/>
  <c r="AD112" i="1" s="1"/>
  <c r="AF134" i="1"/>
  <c r="AC152" i="1"/>
  <c r="C152" i="1"/>
  <c r="G152" i="1"/>
  <c r="K152" i="1"/>
  <c r="O152" i="1"/>
  <c r="S152" i="1"/>
  <c r="W152" i="1"/>
  <c r="AA152" i="1"/>
  <c r="Q219" i="1"/>
  <c r="P220" i="1"/>
  <c r="Q221" i="1"/>
  <c r="Q223" i="1"/>
  <c r="Q224" i="1"/>
  <c r="AA226" i="1"/>
  <c r="R230" i="1"/>
  <c r="Y252" i="1"/>
  <c r="Y254" i="1"/>
  <c r="AA258" i="1"/>
  <c r="Y261" i="1"/>
  <c r="E359" i="1"/>
  <c r="C376" i="1"/>
  <c r="C378" i="1"/>
  <c r="AC374" i="1"/>
  <c r="AC377" i="1"/>
  <c r="D397" i="1"/>
  <c r="D399" i="1"/>
  <c r="D409" i="1"/>
  <c r="D414" i="1"/>
  <c r="D420" i="1"/>
  <c r="D425" i="1"/>
  <c r="D429" i="1"/>
  <c r="D408" i="1"/>
  <c r="D413" i="1"/>
  <c r="D418" i="1"/>
  <c r="D424" i="1"/>
  <c r="AN69" i="1"/>
  <c r="AT90" i="1"/>
  <c r="AX90" i="1"/>
  <c r="AT92" i="1"/>
  <c r="AX92" i="1"/>
  <c r="AS93" i="1"/>
  <c r="AW93" i="1"/>
  <c r="AE111" i="1"/>
  <c r="R219" i="1"/>
  <c r="R221" i="1"/>
  <c r="R223" i="1"/>
  <c r="R226" i="1"/>
  <c r="AF258" i="1"/>
  <c r="Y257" i="1"/>
  <c r="Y259" i="1"/>
  <c r="D374" i="1"/>
  <c r="D376" i="1"/>
  <c r="D378" i="1"/>
  <c r="C380" i="1"/>
  <c r="F373" i="1"/>
  <c r="AC376" i="1"/>
  <c r="C399" i="1"/>
  <c r="D405" i="1"/>
  <c r="D410" i="1"/>
  <c r="D416" i="1"/>
  <c r="D421" i="1"/>
  <c r="D426" i="1"/>
  <c r="C32" i="1"/>
  <c r="AT93" i="1"/>
  <c r="AX93" i="1"/>
  <c r="AE107" i="1"/>
  <c r="AE112" i="1" s="1"/>
  <c r="AC111" i="1"/>
  <c r="AC116" i="1" s="1"/>
  <c r="AF111" i="1"/>
  <c r="AG111" i="1"/>
  <c r="D134" i="1"/>
  <c r="H134" i="1"/>
  <c r="L134" i="1"/>
  <c r="P134" i="1"/>
  <c r="T134" i="1"/>
  <c r="X134" i="1"/>
  <c r="AB134" i="1"/>
  <c r="E152" i="1"/>
  <c r="I152" i="1"/>
  <c r="M152" i="1"/>
  <c r="Q152" i="1"/>
  <c r="U152" i="1"/>
  <c r="Y152" i="1"/>
  <c r="Y251" i="1"/>
  <c r="Y253" i="1"/>
  <c r="Y255" i="1"/>
  <c r="D406" i="1"/>
  <c r="D412" i="1"/>
  <c r="D417" i="1"/>
  <c r="D422" i="1"/>
  <c r="D428" i="1"/>
  <c r="AC72" i="1"/>
  <c r="AG72" i="1"/>
  <c r="AD72" i="1"/>
  <c r="AH72" i="1"/>
  <c r="C36" i="1"/>
  <c r="AE69" i="1"/>
  <c r="AE72" i="1" s="1"/>
  <c r="AI69" i="1"/>
  <c r="AI72" i="1" s="1"/>
  <c r="C72" i="1"/>
  <c r="AC75" i="1"/>
  <c r="AC74" i="1" s="1"/>
  <c r="AG75" i="1"/>
  <c r="AG74" i="1" s="1"/>
  <c r="C31" i="1"/>
  <c r="C34" i="1"/>
  <c r="AF69" i="1"/>
  <c r="AF72" i="1" s="1"/>
  <c r="AD75" i="1"/>
  <c r="AD74" i="1" s="1"/>
  <c r="AH75" i="1"/>
  <c r="AH74" i="1" s="1"/>
  <c r="B153" i="1"/>
  <c r="B113" i="1"/>
  <c r="AU95" i="1"/>
  <c r="AY95" i="1"/>
  <c r="AX95" i="1"/>
  <c r="AD134" i="1"/>
  <c r="AE152" i="1"/>
  <c r="AD152" i="1"/>
  <c r="D78" i="1"/>
  <c r="AV95" i="1"/>
  <c r="AZ95" i="1"/>
  <c r="AC134" i="1"/>
  <c r="AF107" i="1"/>
  <c r="C112" i="1"/>
  <c r="G112" i="1"/>
  <c r="K112" i="1"/>
  <c r="O112" i="1"/>
  <c r="S112" i="1"/>
  <c r="W112" i="1"/>
  <c r="AA112" i="1"/>
  <c r="F115" i="1"/>
  <c r="J115" i="1"/>
  <c r="N115" i="1"/>
  <c r="R115" i="1"/>
  <c r="V115" i="1"/>
  <c r="Z115" i="1"/>
  <c r="AE156" i="1"/>
  <c r="AC159" i="1"/>
  <c r="AC167" i="1" s="1"/>
  <c r="G187" i="1"/>
  <c r="O187" i="1"/>
  <c r="W187" i="1"/>
  <c r="C188" i="1"/>
  <c r="AG107" i="1"/>
  <c r="D112" i="1"/>
  <c r="H112" i="1"/>
  <c r="L112" i="1"/>
  <c r="P112" i="1"/>
  <c r="T112" i="1"/>
  <c r="X112" i="1"/>
  <c r="AB112" i="1"/>
  <c r="L116" i="1"/>
  <c r="X116" i="1"/>
  <c r="AF116" i="1" s="1"/>
  <c r="AD15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N251" i="1"/>
  <c r="N253" i="1"/>
  <c r="N254" i="1"/>
  <c r="E112" i="1"/>
  <c r="I112" i="1"/>
  <c r="M112" i="1"/>
  <c r="Q112" i="1"/>
  <c r="U112" i="1"/>
  <c r="Y112" i="1"/>
  <c r="AE159" i="1"/>
  <c r="AC183" i="1"/>
  <c r="AC187" i="1" s="1"/>
  <c r="C198" i="1"/>
  <c r="C197" i="1"/>
  <c r="C196" i="1"/>
  <c r="C195" i="1"/>
  <c r="C194" i="1"/>
  <c r="C193" i="1"/>
  <c r="C192" i="1"/>
  <c r="C191" i="1"/>
  <c r="G198" i="1"/>
  <c r="G197" i="1"/>
  <c r="G196" i="1"/>
  <c r="G195" i="1"/>
  <c r="G194" i="1"/>
  <c r="G193" i="1"/>
  <c r="G192" i="1"/>
  <c r="G191" i="1"/>
  <c r="K198" i="1"/>
  <c r="K197" i="1"/>
  <c r="K196" i="1"/>
  <c r="K195" i="1"/>
  <c r="K194" i="1"/>
  <c r="K193" i="1"/>
  <c r="K192" i="1"/>
  <c r="K191" i="1"/>
  <c r="K190" i="1"/>
  <c r="O198" i="1"/>
  <c r="O197" i="1"/>
  <c r="O196" i="1"/>
  <c r="O195" i="1"/>
  <c r="O194" i="1"/>
  <c r="O193" i="1"/>
  <c r="O192" i="1"/>
  <c r="O191" i="1"/>
  <c r="O190" i="1"/>
  <c r="S198" i="1"/>
  <c r="S197" i="1"/>
  <c r="S196" i="1"/>
  <c r="S195" i="1"/>
  <c r="S194" i="1"/>
  <c r="S193" i="1"/>
  <c r="S192" i="1"/>
  <c r="S191" i="1"/>
  <c r="S190" i="1"/>
  <c r="W198" i="1"/>
  <c r="W197" i="1"/>
  <c r="W196" i="1"/>
  <c r="W195" i="1"/>
  <c r="W194" i="1"/>
  <c r="W193" i="1"/>
  <c r="W192" i="1"/>
  <c r="W191" i="1"/>
  <c r="W190" i="1"/>
  <c r="AA198" i="1"/>
  <c r="AA197" i="1"/>
  <c r="AA196" i="1"/>
  <c r="AA195" i="1"/>
  <c r="AA194" i="1"/>
  <c r="AA193" i="1"/>
  <c r="AA192" i="1"/>
  <c r="AA191" i="1"/>
  <c r="AA190" i="1"/>
  <c r="C187" i="1"/>
  <c r="K187" i="1"/>
  <c r="S187" i="1"/>
  <c r="AA187" i="1"/>
  <c r="G188" i="1"/>
  <c r="O188" i="1"/>
  <c r="W188" i="1"/>
  <c r="C189" i="1"/>
  <c r="K189" i="1"/>
  <c r="S189" i="1"/>
  <c r="AA189" i="1"/>
  <c r="G190" i="1"/>
  <c r="AD156" i="1"/>
  <c r="AD167" i="1" s="1"/>
  <c r="D198" i="1"/>
  <c r="I198" i="1"/>
  <c r="T198" i="1"/>
  <c r="Y198" i="1"/>
  <c r="N255" i="1"/>
  <c r="Z261" i="1"/>
  <c r="Z257" i="1"/>
  <c r="Z254" i="1"/>
  <c r="Z252" i="1"/>
  <c r="Z259" i="1"/>
  <c r="Z255" i="1"/>
  <c r="Z253" i="1"/>
  <c r="Z251" i="1"/>
  <c r="Z262" i="1"/>
  <c r="Z256" i="1"/>
  <c r="Z260" i="1"/>
  <c r="G373" i="1"/>
  <c r="H365" i="1"/>
  <c r="D196" i="1"/>
  <c r="H196" i="1"/>
  <c r="L196" i="1"/>
  <c r="P196" i="1"/>
  <c r="T196" i="1"/>
  <c r="X196" i="1"/>
  <c r="AB196" i="1"/>
  <c r="H197" i="1"/>
  <c r="L197" i="1"/>
  <c r="P197" i="1"/>
  <c r="X197" i="1"/>
  <c r="AB197" i="1"/>
  <c r="E198" i="1"/>
  <c r="U198" i="1"/>
  <c r="W227" i="1"/>
  <c r="W230" i="1"/>
  <c r="W226" i="1"/>
  <c r="W223" i="1"/>
  <c r="W221" i="1"/>
  <c r="W219" i="1"/>
  <c r="W229" i="1"/>
  <c r="W225" i="1"/>
  <c r="W224" i="1"/>
  <c r="AB230" i="1"/>
  <c r="AB226" i="1"/>
  <c r="AB229" i="1"/>
  <c r="AB225" i="1"/>
  <c r="AB224" i="1"/>
  <c r="AB271" i="1"/>
  <c r="AB227" i="1"/>
  <c r="AB223" i="1"/>
  <c r="AB221" i="1"/>
  <c r="AB219" i="1"/>
  <c r="W220" i="1"/>
  <c r="W222" i="1"/>
  <c r="AE236" i="1"/>
  <c r="AC236" i="1"/>
  <c r="N252" i="1"/>
  <c r="AD236" i="1"/>
  <c r="AF255" i="1"/>
  <c r="AF256" i="1"/>
  <c r="AF257" i="1"/>
  <c r="AF259" i="1"/>
  <c r="AF260" i="1"/>
  <c r="AF261" i="1"/>
  <c r="AF262" i="1"/>
  <c r="AD269" i="1"/>
  <c r="AF269" i="1"/>
  <c r="E187" i="1"/>
  <c r="I187" i="1"/>
  <c r="M187" i="1"/>
  <c r="Q187" i="1"/>
  <c r="U187" i="1"/>
  <c r="Y187" i="1"/>
  <c r="E188" i="1"/>
  <c r="I188" i="1"/>
  <c r="M188" i="1"/>
  <c r="Q188" i="1"/>
  <c r="U188" i="1"/>
  <c r="Y188" i="1"/>
  <c r="E189" i="1"/>
  <c r="I189" i="1"/>
  <c r="M189" i="1"/>
  <c r="Q189" i="1"/>
  <c r="U189" i="1"/>
  <c r="Y189" i="1"/>
  <c r="E190" i="1"/>
  <c r="I190" i="1"/>
  <c r="M190" i="1"/>
  <c r="Q190" i="1"/>
  <c r="U190" i="1"/>
  <c r="Y190" i="1"/>
  <c r="E191" i="1"/>
  <c r="I191" i="1"/>
  <c r="M191" i="1"/>
  <c r="Q191" i="1"/>
  <c r="U191" i="1"/>
  <c r="Y191" i="1"/>
  <c r="E192" i="1"/>
  <c r="I192" i="1"/>
  <c r="M192" i="1"/>
  <c r="Q192" i="1"/>
  <c r="U192" i="1"/>
  <c r="Y192" i="1"/>
  <c r="E193" i="1"/>
  <c r="I193" i="1"/>
  <c r="M193" i="1"/>
  <c r="Q193" i="1"/>
  <c r="U193" i="1"/>
  <c r="Y193" i="1"/>
  <c r="E194" i="1"/>
  <c r="I194" i="1"/>
  <c r="M194" i="1"/>
  <c r="Q194" i="1"/>
  <c r="U194" i="1"/>
  <c r="Y194" i="1"/>
  <c r="E195" i="1"/>
  <c r="I195" i="1"/>
  <c r="M195" i="1"/>
  <c r="Q195" i="1"/>
  <c r="U195" i="1"/>
  <c r="Y195" i="1"/>
  <c r="E196" i="1"/>
  <c r="I196" i="1"/>
  <c r="M196" i="1"/>
  <c r="Q196" i="1"/>
  <c r="U196" i="1"/>
  <c r="Y196" i="1"/>
  <c r="M197" i="1"/>
  <c r="Q197" i="1"/>
  <c r="AB198" i="1"/>
  <c r="M215" i="1"/>
  <c r="AD203" i="1"/>
  <c r="AC204" i="1"/>
  <c r="AC215" i="1" s="1"/>
  <c r="N215" i="1"/>
  <c r="AE207" i="1"/>
  <c r="P230" i="1"/>
  <c r="P226" i="1"/>
  <c r="P224" i="1"/>
  <c r="P228" i="1"/>
  <c r="P223" i="1"/>
  <c r="P221" i="1"/>
  <c r="P219" i="1"/>
  <c r="X230" i="1"/>
  <c r="X226" i="1"/>
  <c r="X228" i="1"/>
  <c r="X229" i="1"/>
  <c r="X227" i="1"/>
  <c r="X225" i="1"/>
  <c r="X224" i="1"/>
  <c r="X223" i="1"/>
  <c r="X221" i="1"/>
  <c r="X219" i="1"/>
  <c r="X220" i="1"/>
  <c r="AB220" i="1"/>
  <c r="X222" i="1"/>
  <c r="AB222" i="1"/>
  <c r="AB228" i="1"/>
  <c r="Z258" i="1"/>
  <c r="AC267" i="1"/>
  <c r="AD267" i="1"/>
  <c r="AF267" i="1"/>
  <c r="N223" i="1"/>
  <c r="AF215" i="1"/>
  <c r="AF231" i="1" s="1"/>
  <c r="AC239" i="1"/>
  <c r="M247" i="1"/>
  <c r="AE247" i="1" s="1"/>
  <c r="AE239" i="1"/>
  <c r="AD239" i="1"/>
  <c r="R220" i="1"/>
  <c r="R222" i="1"/>
  <c r="AA224" i="1"/>
  <c r="AA225" i="1"/>
  <c r="R227" i="1"/>
  <c r="AA229" i="1"/>
  <c r="X259" i="1"/>
  <c r="X255" i="1"/>
  <c r="X253" i="1"/>
  <c r="X251" i="1"/>
  <c r="X261" i="1"/>
  <c r="X257" i="1"/>
  <c r="X254" i="1"/>
  <c r="X252" i="1"/>
  <c r="AB259" i="1"/>
  <c r="AB255" i="1"/>
  <c r="AB253" i="1"/>
  <c r="AB251" i="1"/>
  <c r="AB261" i="1"/>
  <c r="AB257" i="1"/>
  <c r="AB254" i="1"/>
  <c r="AB252" i="1"/>
  <c r="X256" i="1"/>
  <c r="AB258" i="1"/>
  <c r="X262" i="1"/>
  <c r="F359" i="1"/>
  <c r="C398" i="1"/>
  <c r="AA228" i="1"/>
  <c r="AF251" i="1"/>
  <c r="AF252" i="1"/>
  <c r="AF253" i="1"/>
  <c r="AF254" i="1"/>
  <c r="C393" i="1"/>
  <c r="C397" i="1"/>
  <c r="Q229" i="1"/>
  <c r="Q225" i="1"/>
  <c r="AA219" i="1"/>
  <c r="Q220" i="1"/>
  <c r="AA221" i="1"/>
  <c r="Q222" i="1"/>
  <c r="AA223" i="1"/>
  <c r="R224" i="1"/>
  <c r="Z224" i="1"/>
  <c r="R225" i="1"/>
  <c r="Z225" i="1"/>
  <c r="Q227" i="1"/>
  <c r="Z227" i="1"/>
  <c r="R229" i="1"/>
  <c r="Z229" i="1"/>
  <c r="X260" i="1"/>
  <c r="AB262" i="1"/>
  <c r="F355" i="1"/>
  <c r="C395" i="1"/>
  <c r="Y256" i="1"/>
  <c r="Y260" i="1"/>
  <c r="AC378" i="1"/>
  <c r="AC379" i="1"/>
  <c r="D393" i="1"/>
  <c r="D395" i="1"/>
  <c r="AA256" i="1"/>
  <c r="Y258" i="1"/>
  <c r="D407" i="1"/>
  <c r="D411" i="1"/>
  <c r="D415" i="1"/>
  <c r="D419" i="1"/>
  <c r="D423" i="1"/>
  <c r="L199" i="1" l="1"/>
  <c r="AE167" i="1"/>
  <c r="X199" i="1"/>
  <c r="C374" i="1"/>
  <c r="D377" i="1"/>
  <c r="AF225" i="1"/>
  <c r="AF223" i="1"/>
  <c r="AF230" i="1"/>
  <c r="C377" i="1"/>
  <c r="AF227" i="1"/>
  <c r="S199" i="1"/>
  <c r="C375" i="1"/>
  <c r="AD194" i="1"/>
  <c r="D199" i="1"/>
  <c r="T199" i="1"/>
  <c r="AD116" i="1"/>
  <c r="AC112" i="1"/>
  <c r="AD191" i="1"/>
  <c r="AD193" i="1"/>
  <c r="AD187" i="1"/>
  <c r="AD197" i="1"/>
  <c r="AB199" i="1"/>
  <c r="H199" i="1"/>
  <c r="P199" i="1"/>
  <c r="AD115" i="1"/>
  <c r="AD188" i="1"/>
  <c r="AD192" i="1"/>
  <c r="AD195" i="1"/>
  <c r="AD198" i="1"/>
  <c r="AF229" i="1"/>
  <c r="AF221" i="1"/>
  <c r="AE115" i="1"/>
  <c r="AG112" i="1"/>
  <c r="AD196" i="1"/>
  <c r="AD190" i="1"/>
  <c r="AE253" i="1"/>
  <c r="AE259" i="1"/>
  <c r="AE254" i="1"/>
  <c r="AE260" i="1"/>
  <c r="AE262" i="1"/>
  <c r="AE251" i="1"/>
  <c r="AE257" i="1"/>
  <c r="AE258" i="1"/>
  <c r="AE261" i="1"/>
  <c r="AE256" i="1"/>
  <c r="AC221" i="1"/>
  <c r="AC224" i="1"/>
  <c r="AC225" i="1"/>
  <c r="AC229" i="1"/>
  <c r="AC222" i="1"/>
  <c r="AC226" i="1"/>
  <c r="AC230" i="1"/>
  <c r="AC219" i="1"/>
  <c r="AC223" i="1"/>
  <c r="AC227" i="1"/>
  <c r="AC228" i="1"/>
  <c r="I199" i="1"/>
  <c r="AF226" i="1"/>
  <c r="AD215" i="1"/>
  <c r="AD219" i="1" s="1"/>
  <c r="U199" i="1"/>
  <c r="E199" i="1"/>
  <c r="AD247" i="1"/>
  <c r="AD255" i="1" s="1"/>
  <c r="AC247" i="1"/>
  <c r="AC255" i="1" s="1"/>
  <c r="AC271" i="1"/>
  <c r="AF271" i="1"/>
  <c r="AD271" i="1"/>
  <c r="AF219" i="1"/>
  <c r="K199" i="1"/>
  <c r="AC197" i="1"/>
  <c r="AC193" i="1"/>
  <c r="AC189" i="1"/>
  <c r="Z199" i="1"/>
  <c r="V199" i="1"/>
  <c r="R199" i="1"/>
  <c r="N199" i="1"/>
  <c r="J199" i="1"/>
  <c r="F199" i="1"/>
  <c r="W199" i="1"/>
  <c r="AE116" i="1"/>
  <c r="B248" i="1"/>
  <c r="B232" i="1"/>
  <c r="B200" i="1"/>
  <c r="B216" i="1"/>
  <c r="B168" i="1"/>
  <c r="B184" i="1" s="1"/>
  <c r="AE252" i="1"/>
  <c r="AC190" i="1"/>
  <c r="W78" i="1"/>
  <c r="Q78" i="1"/>
  <c r="K78" i="1"/>
  <c r="Q199" i="1"/>
  <c r="AF222" i="1"/>
  <c r="C199" i="1"/>
  <c r="AC196" i="1"/>
  <c r="AC192" i="1"/>
  <c r="AC188" i="1"/>
  <c r="O199" i="1"/>
  <c r="AC220" i="1"/>
  <c r="Y199" i="1"/>
  <c r="H373" i="1"/>
  <c r="I365" i="1"/>
  <c r="AC198" i="1"/>
  <c r="AC194" i="1"/>
  <c r="AF112" i="1"/>
  <c r="B272" i="1"/>
  <c r="B362" i="1" s="1"/>
  <c r="B381" i="1" s="1"/>
  <c r="B400" i="1" s="1"/>
  <c r="B264" i="1"/>
  <c r="Z364" i="1" s="1"/>
  <c r="AE255" i="1"/>
  <c r="AF228" i="1"/>
  <c r="AF224" i="1"/>
  <c r="N221" i="1"/>
  <c r="N219" i="1"/>
  <c r="N222" i="1"/>
  <c r="N220" i="1"/>
  <c r="M199" i="1"/>
  <c r="AC252" i="1"/>
  <c r="AE215" i="1"/>
  <c r="AF220" i="1"/>
  <c r="AA199" i="1"/>
  <c r="AC195" i="1"/>
  <c r="AC191" i="1"/>
  <c r="G199" i="1"/>
  <c r="AF115" i="1"/>
  <c r="AD199" i="1" l="1"/>
  <c r="AC199" i="1"/>
  <c r="AD260" i="1"/>
  <c r="AD262" i="1"/>
  <c r="AD257" i="1"/>
  <c r="AD251" i="1"/>
  <c r="AD253" i="1"/>
  <c r="AD259" i="1"/>
  <c r="AD256" i="1"/>
  <c r="AD261" i="1"/>
  <c r="AD254" i="1"/>
  <c r="AD258" i="1"/>
  <c r="AD252" i="1"/>
  <c r="AD229" i="1"/>
  <c r="AD224" i="1"/>
  <c r="AD220" i="1"/>
  <c r="AD221" i="1"/>
  <c r="AD226" i="1"/>
  <c r="AD227" i="1"/>
  <c r="AD225" i="1"/>
  <c r="AD223" i="1"/>
  <c r="AD228" i="1"/>
  <c r="AD222" i="1"/>
  <c r="AD230" i="1"/>
  <c r="AE230" i="1"/>
  <c r="AE226" i="1"/>
  <c r="AE231" i="1"/>
  <c r="AE224" i="1"/>
  <c r="AE227" i="1"/>
  <c r="AE219" i="1"/>
  <c r="AE220" i="1"/>
  <c r="AE221" i="1"/>
  <c r="AE225" i="1"/>
  <c r="AE222" i="1"/>
  <c r="AE228" i="1"/>
  <c r="AE229" i="1"/>
  <c r="AE223" i="1"/>
  <c r="I373" i="1"/>
  <c r="J365" i="1"/>
  <c r="AC78" i="1"/>
  <c r="AC260" i="1"/>
  <c r="AC256" i="1"/>
  <c r="AC257" i="1"/>
  <c r="AC259" i="1"/>
  <c r="AC261" i="1"/>
  <c r="AC251" i="1"/>
  <c r="AC253" i="1"/>
  <c r="AC262" i="1"/>
  <c r="AC254" i="1"/>
  <c r="AC258" i="1"/>
  <c r="K365" i="1" l="1"/>
  <c r="J373" i="1"/>
  <c r="K373" i="1" l="1"/>
  <c r="L365" i="1"/>
  <c r="L373" i="1" l="1"/>
  <c r="M365" i="1"/>
  <c r="M373" i="1" l="1"/>
  <c r="N365" i="1"/>
  <c r="O365" i="1" l="1"/>
  <c r="N373" i="1"/>
  <c r="O373" i="1" l="1"/>
  <c r="P365" i="1"/>
  <c r="P373" i="1" l="1"/>
  <c r="Q365" i="1"/>
  <c r="Q373" i="1" l="1"/>
  <c r="R365" i="1"/>
  <c r="S365" i="1" l="1"/>
  <c r="R373" i="1"/>
  <c r="S373" i="1" l="1"/>
  <c r="T365" i="1"/>
  <c r="T373" i="1" l="1"/>
  <c r="U365" i="1"/>
  <c r="U373" i="1" l="1"/>
  <c r="V365" i="1"/>
  <c r="W365" i="1" l="1"/>
  <c r="V373" i="1"/>
  <c r="W373" i="1" l="1"/>
  <c r="X365" i="1"/>
  <c r="X373" i="1" l="1"/>
  <c r="Y365" i="1"/>
  <c r="Y373" i="1" l="1"/>
  <c r="Z365" i="1"/>
  <c r="AA365" i="1" l="1"/>
  <c r="Z373" i="1"/>
  <c r="AA373" i="1" l="1"/>
  <c r="AB365" i="1"/>
  <c r="AB373" i="1" l="1"/>
  <c r="AC365" i="1"/>
  <c r="AC373" i="1" l="1"/>
  <c r="AD365" i="1"/>
  <c r="AD37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Cliente</author>
  </authors>
  <commentList>
    <comment ref="Z106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Clientincluindo 4 em olariaa MG</t>
        </r>
      </text>
    </comment>
    <comment ref="AA106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Clientincluindo 4 em olariaa MG</t>
        </r>
      </text>
    </comment>
    <comment ref="AB106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Clientincluindo 4 em olariaa MG</t>
        </r>
      </text>
    </comment>
  </commentList>
</comments>
</file>

<file path=xl/sharedStrings.xml><?xml version="1.0" encoding="utf-8"?>
<sst xmlns="http://schemas.openxmlformats.org/spreadsheetml/2006/main" count="504" uniqueCount="155">
  <si>
    <t>índice</t>
  </si>
  <si>
    <t>LIBERTADOS DO T.E</t>
  </si>
  <si>
    <t>TOTAL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</si>
  <si>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</si>
  <si>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</si>
  <si>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</si>
  <si>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</si>
  <si>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</si>
  <si>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</si>
  <si>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</si>
  <si>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</si>
  <si>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</si>
  <si>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</si>
  <si>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</si>
  <si>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</si>
  <si>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</si>
  <si>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</si>
  <si>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</si>
  <si>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</si>
  <si>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</si>
  <si>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</si>
  <si>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</si>
  <si>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</si>
  <si>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</si>
  <si>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</si>
  <si>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</si>
  <si>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</si>
  <si>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</si>
  <si>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</si>
  <si>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</si>
  <si>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 1995-2020</t>
  </si>
  <si>
    <t>TOT 1995-2002</t>
  </si>
  <si>
    <t>TOT 2003-2020</t>
  </si>
  <si>
    <t>méd 1995-2020</t>
  </si>
  <si>
    <t>méd 1995-2002</t>
  </si>
  <si>
    <t>méd 2003-2020</t>
  </si>
  <si>
    <t>Atualizado até 25/01/2021</t>
  </si>
  <si>
    <t>Clique na UF desejada e acesse os dados específicos</t>
  </si>
  <si>
    <t>DADOS DA SECRETARIA DE INSPEÇÃO DO TRABALHO ATÉ:</t>
  </si>
  <si>
    <t>méd 2003-2014</t>
  </si>
  <si>
    <t>méd 2015-2020</t>
  </si>
  <si>
    <t>Ranking 2003-2020</t>
  </si>
  <si>
    <t>Ranking 2015-2020</t>
  </si>
  <si>
    <t>1995-2019   UF</t>
  </si>
  <si>
    <t>N° de  anos com resgate</t>
  </si>
  <si>
    <t>N° de Resgatados</t>
  </si>
  <si>
    <t>N° de estabelecim. Fiscalizados</t>
  </si>
  <si>
    <t>AMAZÔNIA</t>
  </si>
  <si>
    <t>AMAZ. LEGAL</t>
  </si>
  <si>
    <t>% AMAZÔNIA</t>
  </si>
  <si>
    <t>n° de UF com resgate</t>
  </si>
  <si>
    <t>n° de UF sem resgate</t>
  </si>
  <si>
    <t>TRABALHO ESCRAVO 1995-2020</t>
  </si>
  <si>
    <t>BRASIL 2020</t>
  </si>
  <si>
    <t>BRASIL 2019</t>
  </si>
  <si>
    <t>BRASIL 2018</t>
  </si>
  <si>
    <t>BRASIL 2017</t>
  </si>
  <si>
    <t>BRASIL 2016</t>
  </si>
  <si>
    <t>BRASIL 2015</t>
  </si>
  <si>
    <t>CASOS IDENTIFICADOS</t>
  </si>
  <si>
    <t>PESSOAS LIBERTADAS</t>
  </si>
  <si>
    <t>NÚMEROS por GRANDE REGIÃO</t>
  </si>
  <si>
    <t>Casos</t>
  </si>
  <si>
    <t>Trab. Envolvidos</t>
  </si>
  <si>
    <t>Casos Fiscalizados</t>
  </si>
  <si>
    <t>Escravos Libertados</t>
  </si>
  <si>
    <t>Escravos Identificados</t>
  </si>
  <si>
    <t>NORTE</t>
  </si>
  <si>
    <t>N</t>
  </si>
  <si>
    <t>NORDESTE</t>
  </si>
  <si>
    <t>NE</t>
  </si>
  <si>
    <t>CENTROESTE</t>
  </si>
  <si>
    <t>CO</t>
  </si>
  <si>
    <t>SUL</t>
  </si>
  <si>
    <t>S</t>
  </si>
  <si>
    <t>SUDESTE</t>
  </si>
  <si>
    <t>AMAZÔNIA LEGAL</t>
  </si>
  <si>
    <t xml:space="preserve">   em % por GRANDE REGIÃO</t>
  </si>
  <si>
    <t>%</t>
  </si>
  <si>
    <t>Fonte : CPT/MTb/MPT</t>
  </si>
  <si>
    <t>LIBERTADOS por ATIVIDADE</t>
  </si>
  <si>
    <t>TOTAL 1995-2020</t>
  </si>
  <si>
    <t>TOTAL 2003-2020</t>
  </si>
  <si>
    <t>MÉDIA 2003-2013</t>
  </si>
  <si>
    <t>MÉDIA 2014-2020</t>
  </si>
  <si>
    <t>DESMATAMENTO</t>
  </si>
  <si>
    <t>PECUÁRIA</t>
  </si>
  <si>
    <t>MONOCULTIVO DE ÁRVORES</t>
  </si>
  <si>
    <t>EXTRATIVISMO VEGETAL</t>
  </si>
  <si>
    <t>CANA DE AÇUCAR</t>
  </si>
  <si>
    <t>OUTR. LAV. TEMPORÁRIAS</t>
  </si>
  <si>
    <t>LAVOURAS PERMANENTES</t>
  </si>
  <si>
    <t>CARVÃO VEGETAL</t>
  </si>
  <si>
    <t>MINERAÇÃO</t>
  </si>
  <si>
    <t>Atividades realizadas no campo*</t>
  </si>
  <si>
    <t>CONSTRUÇÃO CIVIL</t>
  </si>
  <si>
    <t>CONFECÇÃO</t>
  </si>
  <si>
    <t>OUTRO</t>
  </si>
  <si>
    <t>Atividades não realizadas no campo*</t>
  </si>
  <si>
    <t>TOTAL GERAL</t>
  </si>
  <si>
    <t>LIBERTADOSporATIVIDADE</t>
  </si>
  <si>
    <t>(*) Neste quadro, a Mineração está incluída nas atividades "realizadas no campo".</t>
  </si>
  <si>
    <t>CASOS IDENTIFICADOS por ATIVIDADE</t>
  </si>
  <si>
    <t>Atividades realizadas no campo</t>
  </si>
  <si>
    <t>Atividades não realizadas no campo</t>
  </si>
  <si>
    <t>CASOS FISCALIZADOS por ATIVIDADE</t>
  </si>
  <si>
    <t>% CASOS FISCALIZADOS por ATIVIDADE</t>
  </si>
  <si>
    <t>% LIBERTADOS por ATIVIDADE</t>
  </si>
  <si>
    <t>% CASOS IDENTIFICADOS por ATIVIDADE</t>
  </si>
  <si>
    <t>CASOS FISCALIZADOS</t>
  </si>
  <si>
    <t>LIBERTADOS</t>
  </si>
  <si>
    <t>RESCUED FROM SLAVERY</t>
  </si>
  <si>
    <t>RANCHING</t>
  </si>
  <si>
    <t>ANO</t>
  </si>
  <si>
    <t>CASOS</t>
  </si>
  <si>
    <t>LIBERT</t>
  </si>
  <si>
    <t>COMPARATIVO DADOS CPT / DADOS SIT - 1995-2020</t>
  </si>
  <si>
    <t>BRASIL</t>
  </si>
  <si>
    <t>DADOS MTb at. 31/12/2020  [BASE 95-20]</t>
  </si>
  <si>
    <t>ESTIMATIVAS DA CPT em 31/12/2020</t>
  </si>
  <si>
    <t>DADOS DO RADAR/MTb EM 30/06/2020</t>
  </si>
  <si>
    <t>TRABALHO ESCRAVO</t>
  </si>
  <si>
    <t>OPERAÇÕES</t>
  </si>
  <si>
    <t>ESTABEL.FISC.</t>
  </si>
  <si>
    <t>TRAB. LIBERT</t>
  </si>
  <si>
    <t>ESCR. IDENTIF*</t>
  </si>
  <si>
    <t>CASOS  DE T.E</t>
  </si>
  <si>
    <t>CASOS FISCAL.</t>
  </si>
  <si>
    <t>TRAB. ENVOLV.</t>
  </si>
  <si>
    <t>CRIANÇAS &amp; ADOL.</t>
  </si>
  <si>
    <t>média 1995-2002</t>
  </si>
  <si>
    <t>média 2017-2020</t>
  </si>
  <si>
    <t>[*] A partir de 2013, o MTE contabiliza o n° de trabalhadores encontrados em situação análoga à de escravo e que por algum motivo não foram resgatados; somado ao n° de libertados, este n° forma o total “Encontrados em condição análoga à de escravo" aqui agrupados em "Escravos identificados”.</t>
  </si>
  <si>
    <t xml:space="preserve">[**] Casos de TE = denúncias de TE colhidas pela Campanha da CPT +  outros casos em que a fiscalização identificou condição análoga à de escravo. Dados MTE conferidos com últimas atualizações da DETRAE. </t>
  </si>
  <si>
    <t>TRABALHO ESCRAVO - ESTABELECIMENTOS FISCALIZADOS POR REGIÃO</t>
  </si>
  <si>
    <t>Fonte : DETRAE/MTb</t>
  </si>
  <si>
    <t>resgates</t>
  </si>
  <si>
    <t>fiscaliz.</t>
  </si>
  <si>
    <t>sub-total AMAZÔNIA LEGAL</t>
  </si>
  <si>
    <t>s-t AMAZ</t>
  </si>
  <si>
    <t>em % por GRANDE REGIÃO</t>
  </si>
  <si>
    <t>TRABALHO ESCRAVO - PESSOAS RESGATADAS POR REGIÃO</t>
  </si>
  <si>
    <t>(*) CF aba "LS.ACUM.2003-19"</t>
  </si>
  <si>
    <t>LISTAS SUJAS ACUMULADAS - NOV 2003 a OUT 2018 (*)</t>
  </si>
  <si>
    <t>n°  de incluídos distintos por UF</t>
  </si>
  <si>
    <t>N°</t>
  </si>
  <si>
    <t>N° TOTAL DE NOMES DISTINTOS*</t>
  </si>
  <si>
    <t>[*] n° processado  no total de 6042 inserções até 2018 [ n° a processar ainda para o total de 6374 inserções até 2019]</t>
  </si>
  <si>
    <t xml:space="preserve">         LISTAS SUJAS ACUMULADAS 2003-2018</t>
  </si>
  <si>
    <t xml:space="preserve">    n°  de incluídos distintos por região</t>
  </si>
  <si>
    <t>média 2003-2013</t>
  </si>
  <si>
    <t>média 2014-2020</t>
  </si>
  <si>
    <t>MÉDIA 1995-2020</t>
  </si>
  <si>
    <t>LIBERTADOS POR ORDEM DECRESCENTE [base: 2016-2020]</t>
  </si>
  <si>
    <t>média anual 1995-2020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</si>
</sst>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_(* #,##0.00_);_(* \(#,##0.00\);_(* &quot;-&quot;??_);_(@_)"/>
    <numFmt numFmtId="166" formatCode="0.0%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  <font>
      <b/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9"/>
      <name val="Calibri"/>
      <family val="2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sz val="8"/>
      <color indexed="9"/>
      <name val="Calibri"/>
      <family val="2"/>
    </font>
    <font>
      <sz val="12"/>
      <color theme="0" tint="-0.499984740745262"/>
      <name val="Calibri"/>
      <family val="2"/>
      <scheme val="minor"/>
    </font>
    <font>
      <b/>
      <sz val="12"/>
      <color indexed="9"/>
      <name val="Calibri"/>
      <family val="2"/>
    </font>
    <font>
      <b/>
      <sz val="12"/>
      <color theme="0" tint="-4.9989318521683403E-2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b/>
      <sz val="14"/>
      <color indexed="9"/>
      <name val="Calibri"/>
      <family val="2"/>
    </font>
    <font>
      <b/>
      <sz val="11"/>
      <color indexed="9"/>
      <name val="Calibri"/>
      <family val="2"/>
    </font>
    <font>
      <b/>
      <sz val="13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i/>
      <sz val="12"/>
      <name val="Calibri"/>
      <family val="2"/>
    </font>
    <font>
      <i/>
      <sz val="14"/>
      <name val="Calibri"/>
      <family val="2"/>
    </font>
    <font>
      <i/>
      <sz val="11"/>
      <name val="Calibri"/>
      <family val="2"/>
    </font>
    <font>
      <i/>
      <sz val="11"/>
      <name val="Calibri"/>
      <family val="2"/>
      <scheme val="minor"/>
    </font>
    <font>
      <i/>
      <sz val="12"/>
      <name val="Calibri"/>
      <family val="2"/>
    </font>
    <font>
      <b/>
      <sz val="14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Agency FB"/>
      <family val="2"/>
    </font>
    <font>
      <sz val="10"/>
      <color theme="1"/>
      <name val="Agency FB"/>
      <family val="2"/>
    </font>
    <font>
      <b/>
      <sz val="11"/>
      <color theme="0"/>
      <name val="Calibri"/>
      <family val="2"/>
    </font>
    <font>
      <b/>
      <i/>
      <sz val="11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4" fillId="0" borderId="0"/>
    <xf numFmtId="165" fontId="34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345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3" borderId="0" xfId="0" applyFont="1" applyFill="1" applyAlignment="1">
      <alignment horizontal="right" vertical="center"/>
    </xf>
    <xf numFmtId="0" fontId="12" fillId="4" borderId="1" xfId="0" applyFont="1" applyFill="1" applyBorder="1" applyAlignment="1">
      <alignment horizontal="center" vertical="center" wrapText="1"/>
    </xf>
    <xf numFmtId="0" fontId="14" fillId="4" borderId="1" xfId="3" applyFont="1" applyFill="1" applyBorder="1" applyAlignment="1">
      <alignment horizontal="center" vertical="center"/>
    </xf>
    <xf numFmtId="0" fontId="14" fillId="4" borderId="1" xfId="3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7" borderId="1" xfId="0" applyNumberFormat="1" applyFont="1" applyFill="1" applyBorder="1" applyAlignment="1">
      <alignment horizontal="center" vertical="center" wrapText="1"/>
    </xf>
    <xf numFmtId="1" fontId="21" fillId="7" borderId="1" xfId="0" applyNumberFormat="1" applyFont="1" applyFill="1" applyBorder="1" applyAlignment="1">
      <alignment horizontal="center" vertical="center" wrapText="1"/>
    </xf>
    <xf numFmtId="0" fontId="7" fillId="6" borderId="1" xfId="0" applyNumberFormat="1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23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4" fontId="3" fillId="0" borderId="5" xfId="0" applyNumberFormat="1" applyFont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6" fillId="8" borderId="6" xfId="0" applyNumberFormat="1" applyFont="1" applyFill="1" applyBorder="1" applyAlignment="1">
      <alignment horizontal="center" vertical="center" wrapText="1"/>
    </xf>
    <xf numFmtId="0" fontId="16" fillId="8" borderId="7" xfId="0" applyNumberFormat="1" applyFont="1" applyFill="1" applyBorder="1" applyAlignment="1">
      <alignment horizontal="center" vertical="center" wrapText="1"/>
    </xf>
    <xf numFmtId="0" fontId="16" fillId="8" borderId="10" xfId="0" applyNumberFormat="1" applyFont="1" applyFill="1" applyBorder="1" applyAlignment="1">
      <alignment horizontal="center" vertical="center" wrapText="1"/>
    </xf>
    <xf numFmtId="0" fontId="16" fillId="5" borderId="11" xfId="0" applyNumberFormat="1" applyFont="1" applyFill="1" applyBorder="1" applyAlignment="1">
      <alignment horizontal="center" vertical="center" wrapText="1"/>
    </xf>
    <xf numFmtId="0" fontId="16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1" fontId="16" fillId="8" borderId="12" xfId="0" applyNumberFormat="1" applyFont="1" applyFill="1" applyBorder="1" applyAlignment="1">
      <alignment horizontal="center" vertical="center" wrapText="1"/>
    </xf>
    <xf numFmtId="1" fontId="16" fillId="8" borderId="2" xfId="0" applyNumberFormat="1" applyFont="1" applyFill="1" applyBorder="1" applyAlignment="1">
      <alignment horizontal="center" vertical="center" wrapText="1"/>
    </xf>
    <xf numFmtId="1" fontId="16" fillId="8" borderId="13" xfId="0" applyNumberFormat="1" applyFont="1" applyFill="1" applyBorder="1" applyAlignment="1">
      <alignment horizontal="center" vertical="center" wrapText="1"/>
    </xf>
    <xf numFmtId="1" fontId="16" fillId="5" borderId="1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1" fontId="16" fillId="8" borderId="15" xfId="0" applyNumberFormat="1" applyFont="1" applyFill="1" applyBorder="1" applyAlignment="1">
      <alignment horizontal="center" vertical="center" wrapText="1"/>
    </xf>
    <xf numFmtId="1" fontId="16" fillId="8" borderId="1" xfId="0" applyNumberFormat="1" applyFont="1" applyFill="1" applyBorder="1" applyAlignment="1">
      <alignment horizontal="center" vertical="center" wrapText="1"/>
    </xf>
    <xf numFmtId="1" fontId="16" fillId="5" borderId="17" xfId="0" applyNumberFormat="1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9" fillId="0" borderId="4" xfId="1" applyNumberFormat="1" applyFont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1" fontId="16" fillId="8" borderId="19" xfId="0" applyNumberFormat="1" applyFont="1" applyFill="1" applyBorder="1" applyAlignment="1">
      <alignment horizontal="center" vertical="center" wrapText="1"/>
    </xf>
    <xf numFmtId="1" fontId="16" fillId="8" borderId="21" xfId="0" applyNumberFormat="1" applyFont="1" applyFill="1" applyBorder="1" applyAlignment="1">
      <alignment horizontal="center" vertical="center" wrapText="1"/>
    </xf>
    <xf numFmtId="1" fontId="16" fillId="5" borderId="22" xfId="0" applyNumberFormat="1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 vertical="center" wrapText="1"/>
    </xf>
    <xf numFmtId="0" fontId="21" fillId="4" borderId="28" xfId="0" applyFont="1" applyFill="1" applyBorder="1" applyAlignment="1">
      <alignment horizontal="center" vertical="center" wrapText="1"/>
    </xf>
    <xf numFmtId="1" fontId="24" fillId="8" borderId="27" xfId="0" applyNumberFormat="1" applyFont="1" applyFill="1" applyBorder="1" applyAlignment="1">
      <alignment horizontal="center" vertical="center" wrapText="1"/>
    </xf>
    <xf numFmtId="0" fontId="24" fillId="8" borderId="25" xfId="0" applyFont="1" applyFill="1" applyBorder="1" applyAlignment="1">
      <alignment horizontal="center" vertical="center" wrapText="1"/>
    </xf>
    <xf numFmtId="1" fontId="24" fillId="8" borderId="28" xfId="0" applyNumberFormat="1" applyFont="1" applyFill="1" applyBorder="1" applyAlignment="1">
      <alignment horizontal="center" vertical="center" wrapText="1"/>
    </xf>
    <xf numFmtId="1" fontId="24" fillId="8" borderId="23" xfId="0" applyNumberFormat="1" applyFont="1" applyFill="1" applyBorder="1" applyAlignment="1">
      <alignment horizontal="center" vertical="center" wrapText="1"/>
    </xf>
    <xf numFmtId="0" fontId="24" fillId="5" borderId="2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5" fillId="9" borderId="30" xfId="3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1" fontId="16" fillId="8" borderId="31" xfId="0" applyNumberFormat="1" applyFont="1" applyFill="1" applyBorder="1" applyAlignment="1">
      <alignment horizontal="center" vertical="center" wrapText="1"/>
    </xf>
    <xf numFmtId="1" fontId="16" fillId="8" borderId="32" xfId="0" applyNumberFormat="1" applyFont="1" applyFill="1" applyBorder="1" applyAlignment="1">
      <alignment horizontal="center" vertical="center" wrapText="1"/>
    </xf>
    <xf numFmtId="1" fontId="16" fillId="8" borderId="33" xfId="0" applyNumberFormat="1" applyFont="1" applyFill="1" applyBorder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9" fontId="1" fillId="0" borderId="21" xfId="2" applyFont="1" applyBorder="1" applyAlignment="1">
      <alignment horizontal="center" vertical="center"/>
    </xf>
    <xf numFmtId="9" fontId="1" fillId="5" borderId="21" xfId="2" applyFont="1" applyFill="1" applyBorder="1" applyAlignment="1">
      <alignment horizontal="center" vertical="center"/>
    </xf>
    <xf numFmtId="9" fontId="1" fillId="8" borderId="21" xfId="2" applyFont="1" applyFill="1" applyBorder="1" applyAlignment="1">
      <alignment horizontal="center" vertical="center"/>
    </xf>
    <xf numFmtId="9" fontId="1" fillId="8" borderId="20" xfId="2" applyFont="1" applyFill="1" applyBorder="1" applyAlignment="1">
      <alignment horizontal="center" vertical="center"/>
    </xf>
    <xf numFmtId="9" fontId="1" fillId="8" borderId="18" xfId="2" applyFont="1" applyFill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26" fillId="4" borderId="0" xfId="0" applyFont="1" applyFill="1" applyBorder="1" applyAlignment="1">
      <alignment horizontal="left" vertical="center"/>
    </xf>
    <xf numFmtId="0" fontId="0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vertical="center"/>
    </xf>
    <xf numFmtId="0" fontId="28" fillId="4" borderId="4" xfId="0" applyFont="1" applyFill="1" applyBorder="1" applyAlignment="1">
      <alignment vertical="center"/>
    </xf>
    <xf numFmtId="0" fontId="28" fillId="4" borderId="3" xfId="0" applyFont="1" applyFill="1" applyBorder="1" applyAlignment="1">
      <alignment vertical="center"/>
    </xf>
    <xf numFmtId="0" fontId="26" fillId="4" borderId="3" xfId="0" applyFont="1" applyFill="1" applyBorder="1" applyAlignment="1">
      <alignment vertical="center"/>
    </xf>
    <xf numFmtId="0" fontId="29" fillId="4" borderId="3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/>
    </xf>
    <xf numFmtId="0" fontId="30" fillId="4" borderId="3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textRotation="90" wrapText="1"/>
    </xf>
    <xf numFmtId="0" fontId="28" fillId="4" borderId="30" xfId="0" applyFont="1" applyFill="1" applyBorder="1" applyAlignment="1">
      <alignment horizontal="center" vertical="center" textRotation="90" wrapText="1"/>
    </xf>
    <xf numFmtId="0" fontId="28" fillId="4" borderId="31" xfId="0" applyFont="1" applyFill="1" applyBorder="1" applyAlignment="1">
      <alignment horizontal="center" vertical="center" textRotation="90" wrapText="1"/>
    </xf>
    <xf numFmtId="0" fontId="28" fillId="4" borderId="32" xfId="0" applyFont="1" applyFill="1" applyBorder="1" applyAlignment="1">
      <alignment horizontal="center" vertical="center" textRotation="90" wrapText="1"/>
    </xf>
    <xf numFmtId="0" fontId="33" fillId="2" borderId="1" xfId="0" applyFont="1" applyFill="1" applyBorder="1" applyAlignment="1">
      <alignment horizontal="center" vertical="center" wrapText="1"/>
    </xf>
    <xf numFmtId="3" fontId="15" fillId="2" borderId="1" xfId="4" applyNumberFormat="1" applyFont="1" applyFill="1" applyBorder="1" applyAlignment="1">
      <alignment horizontal="center" vertical="center" wrapText="1"/>
    </xf>
    <xf numFmtId="3" fontId="15" fillId="0" borderId="1" xfId="4" applyNumberFormat="1" applyFont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3" fontId="16" fillId="2" borderId="15" xfId="0" applyNumberFormat="1" applyFont="1" applyFill="1" applyBorder="1" applyAlignment="1">
      <alignment horizontal="center" vertical="center" wrapText="1"/>
    </xf>
    <xf numFmtId="3" fontId="16" fillId="2" borderId="16" xfId="0" applyNumberFormat="1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3" fontId="33" fillId="2" borderId="1" xfId="5" applyNumberFormat="1" applyFont="1" applyFill="1" applyBorder="1" applyAlignment="1">
      <alignment horizontal="center" vertical="center"/>
    </xf>
    <xf numFmtId="3" fontId="33" fillId="0" borderId="1" xfId="5" applyNumberFormat="1" applyFont="1" applyBorder="1" applyAlignment="1">
      <alignment horizontal="center" vertical="center"/>
    </xf>
    <xf numFmtId="3" fontId="36" fillId="2" borderId="1" xfId="5" applyNumberFormat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/>
    </xf>
    <xf numFmtId="3" fontId="38" fillId="10" borderId="1" xfId="5" applyNumberFormat="1" applyFont="1" applyFill="1" applyBorder="1" applyAlignment="1">
      <alignment horizontal="center" vertical="center"/>
    </xf>
    <xf numFmtId="3" fontId="39" fillId="10" borderId="1" xfId="5" applyNumberFormat="1" applyFont="1" applyFill="1" applyBorder="1" applyAlignment="1">
      <alignment horizontal="center" vertical="center"/>
    </xf>
    <xf numFmtId="3" fontId="40" fillId="3" borderId="1" xfId="0" applyNumberFormat="1" applyFont="1" applyFill="1" applyBorder="1" applyAlignment="1">
      <alignment horizontal="center" vertical="center" wrapText="1"/>
    </xf>
    <xf numFmtId="3" fontId="40" fillId="3" borderId="15" xfId="0" applyNumberFormat="1" applyFont="1" applyFill="1" applyBorder="1" applyAlignment="1">
      <alignment horizontal="center" vertical="center" wrapText="1"/>
    </xf>
    <xf numFmtId="3" fontId="40" fillId="3" borderId="16" xfId="0" applyNumberFormat="1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left" vertical="center"/>
    </xf>
    <xf numFmtId="0" fontId="32" fillId="4" borderId="15" xfId="0" applyFont="1" applyFill="1" applyBorder="1" applyAlignment="1">
      <alignment horizontal="center" vertical="center" wrapText="1"/>
    </xf>
    <xf numFmtId="0" fontId="32" fillId="4" borderId="16" xfId="0" applyFont="1" applyFill="1" applyBorder="1" applyAlignment="1">
      <alignment horizontal="center" vertical="center" wrapText="1"/>
    </xf>
    <xf numFmtId="9" fontId="35" fillId="2" borderId="1" xfId="6" applyNumberFormat="1" applyFont="1" applyFill="1" applyBorder="1" applyAlignment="1">
      <alignment horizontal="center" vertical="center"/>
    </xf>
    <xf numFmtId="9" fontId="36" fillId="2" borderId="1" xfId="6" applyNumberFormat="1" applyFont="1" applyFill="1" applyBorder="1" applyAlignment="1">
      <alignment horizontal="center" vertical="center"/>
    </xf>
    <xf numFmtId="9" fontId="36" fillId="2" borderId="15" xfId="6" applyNumberFormat="1" applyFont="1" applyFill="1" applyBorder="1" applyAlignment="1">
      <alignment horizontal="center" vertical="center"/>
    </xf>
    <xf numFmtId="9" fontId="36" fillId="2" borderId="16" xfId="6" applyNumberFormat="1" applyFont="1" applyFill="1" applyBorder="1" applyAlignment="1">
      <alignment horizontal="center" vertical="center"/>
    </xf>
    <xf numFmtId="9" fontId="41" fillId="10" borderId="1" xfId="6" applyNumberFormat="1" applyFont="1" applyFill="1" applyBorder="1" applyAlignment="1">
      <alignment horizontal="center" vertical="center"/>
    </xf>
    <xf numFmtId="9" fontId="39" fillId="10" borderId="1" xfId="6" applyNumberFormat="1" applyFont="1" applyFill="1" applyBorder="1" applyAlignment="1">
      <alignment horizontal="center" vertical="center"/>
    </xf>
    <xf numFmtId="9" fontId="39" fillId="10" borderId="19" xfId="6" applyNumberFormat="1" applyFont="1" applyFill="1" applyBorder="1" applyAlignment="1">
      <alignment horizontal="center" vertical="center"/>
    </xf>
    <xf numFmtId="9" fontId="39" fillId="10" borderId="21" xfId="6" applyNumberFormat="1" applyFont="1" applyFill="1" applyBorder="1" applyAlignment="1">
      <alignment horizontal="center" vertical="center"/>
    </xf>
    <xf numFmtId="9" fontId="39" fillId="10" borderId="20" xfId="6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center" vertical="center" wrapText="1"/>
    </xf>
    <xf numFmtId="0" fontId="29" fillId="4" borderId="32" xfId="0" applyFont="1" applyFill="1" applyBorder="1" applyAlignment="1">
      <alignment horizontal="center" vertical="center" wrapText="1"/>
    </xf>
    <xf numFmtId="0" fontId="43" fillId="4" borderId="30" xfId="0" applyFont="1" applyFill="1" applyBorder="1" applyAlignment="1">
      <alignment horizontal="center" vertical="center" wrapText="1"/>
    </xf>
    <xf numFmtId="0" fontId="43" fillId="4" borderId="3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9" fillId="5" borderId="2" xfId="4" applyFont="1" applyFill="1" applyBorder="1" applyAlignment="1">
      <alignment horizontal="center" vertical="center" wrapText="1"/>
    </xf>
    <xf numFmtId="0" fontId="19" fillId="5" borderId="37" xfId="4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1" fontId="0" fillId="5" borderId="15" xfId="0" applyNumberFormat="1" applyFont="1" applyFill="1" applyBorder="1" applyAlignment="1">
      <alignment horizontal="center" vertical="center"/>
    </xf>
    <xf numFmtId="1" fontId="0" fillId="5" borderId="16" xfId="0" applyNumberFormat="1" applyFont="1" applyFill="1" applyBorder="1" applyAlignment="1">
      <alignment horizontal="center" vertical="center"/>
    </xf>
    <xf numFmtId="1" fontId="3" fillId="5" borderId="15" xfId="0" applyNumberFormat="1" applyFont="1" applyFill="1" applyBorder="1" applyAlignment="1">
      <alignment horizontal="center" vertical="center"/>
    </xf>
    <xf numFmtId="1" fontId="3" fillId="5" borderId="16" xfId="0" applyNumberFormat="1" applyFont="1" applyFill="1" applyBorder="1" applyAlignment="1">
      <alignment horizontal="center" vertical="center"/>
    </xf>
    <xf numFmtId="0" fontId="17" fillId="10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1" fontId="3" fillId="3" borderId="15" xfId="0" applyNumberFormat="1" applyFont="1" applyFill="1" applyBorder="1" applyAlignment="1">
      <alignment horizontal="center" vertical="center"/>
    </xf>
    <xf numFmtId="1" fontId="3" fillId="3" borderId="16" xfId="0" applyNumberFormat="1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1" fontId="3" fillId="5" borderId="19" xfId="0" applyNumberFormat="1" applyFont="1" applyFill="1" applyBorder="1" applyAlignment="1">
      <alignment horizontal="center" vertical="center"/>
    </xf>
    <xf numFmtId="1" fontId="3" fillId="5" borderId="20" xfId="0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3" fillId="4" borderId="3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1" fontId="16" fillId="2" borderId="5" xfId="0" applyNumberFormat="1" applyFont="1" applyFill="1" applyBorder="1" applyAlignment="1">
      <alignment horizontal="center" vertical="center" wrapText="1"/>
    </xf>
    <xf numFmtId="1" fontId="16" fillId="2" borderId="16" xfId="0" applyNumberFormat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 wrapText="1"/>
    </xf>
    <xf numFmtId="1" fontId="16" fillId="2" borderId="39" xfId="0" applyNumberFormat="1" applyFont="1" applyFill="1" applyBorder="1" applyAlignment="1">
      <alignment horizontal="center" vertical="center" wrapText="1"/>
    </xf>
    <xf numFmtId="1" fontId="16" fillId="2" borderId="20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7" fillId="5" borderId="31" xfId="4" applyFont="1" applyFill="1" applyBorder="1" applyAlignment="1">
      <alignment horizontal="center" vertical="center" wrapText="1"/>
    </xf>
    <xf numFmtId="0" fontId="17" fillId="5" borderId="40" xfId="4" applyFont="1" applyFill="1" applyBorder="1" applyAlignment="1">
      <alignment horizontal="center" vertical="center" wrapText="1"/>
    </xf>
    <xf numFmtId="1" fontId="17" fillId="5" borderId="5" xfId="0" applyNumberFormat="1" applyFont="1" applyFill="1" applyBorder="1" applyAlignment="1">
      <alignment horizontal="center" vertical="center" wrapText="1"/>
    </xf>
    <xf numFmtId="1" fontId="17" fillId="5" borderId="16" xfId="0" applyNumberFormat="1" applyFont="1" applyFill="1" applyBorder="1" applyAlignment="1">
      <alignment horizontal="center" vertical="center" wrapText="1"/>
    </xf>
    <xf numFmtId="0" fontId="16" fillId="5" borderId="1" xfId="4" applyFont="1" applyFill="1" applyBorder="1" applyAlignment="1">
      <alignment horizontal="center" vertical="center" wrapText="1"/>
    </xf>
    <xf numFmtId="0" fontId="16" fillId="5" borderId="4" xfId="4" applyFont="1" applyFill="1" applyBorder="1" applyAlignment="1">
      <alignment horizontal="center" vertical="center" wrapText="1"/>
    </xf>
    <xf numFmtId="0" fontId="17" fillId="5" borderId="1" xfId="4" applyFont="1" applyFill="1" applyBorder="1" applyAlignment="1">
      <alignment horizontal="center" vertical="center" wrapText="1"/>
    </xf>
    <xf numFmtId="0" fontId="17" fillId="5" borderId="4" xfId="4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1" fontId="3" fillId="2" borderId="16" xfId="0" applyNumberFormat="1" applyFont="1" applyFill="1" applyBorder="1" applyAlignment="1">
      <alignment horizontal="center" vertical="center"/>
    </xf>
    <xf numFmtId="0" fontId="16" fillId="5" borderId="41" xfId="4" applyFont="1" applyFill="1" applyBorder="1" applyAlignment="1">
      <alignment horizontal="center" vertical="center" wrapText="1"/>
    </xf>
    <xf numFmtId="0" fontId="16" fillId="5" borderId="42" xfId="4" applyFont="1" applyFill="1" applyBorder="1" applyAlignment="1">
      <alignment horizontal="center" vertical="center" wrapText="1"/>
    </xf>
    <xf numFmtId="0" fontId="46" fillId="11" borderId="1" xfId="0" applyFont="1" applyFill="1" applyBorder="1" applyAlignment="1">
      <alignment horizontal="center" vertical="center" wrapText="1"/>
    </xf>
    <xf numFmtId="0" fontId="46" fillId="11" borderId="4" xfId="0" applyFont="1" applyFill="1" applyBorder="1" applyAlignment="1">
      <alignment horizontal="center" vertical="center" wrapText="1"/>
    </xf>
    <xf numFmtId="0" fontId="46" fillId="11" borderId="19" xfId="0" applyFont="1" applyFill="1" applyBorder="1" applyAlignment="1">
      <alignment horizontal="center" vertical="center" wrapText="1"/>
    </xf>
    <xf numFmtId="0" fontId="46" fillId="11" borderId="20" xfId="0" applyFont="1" applyFill="1" applyBorder="1" applyAlignment="1">
      <alignment horizontal="center" vertical="center" wrapText="1"/>
    </xf>
    <xf numFmtId="1" fontId="46" fillId="11" borderId="39" xfId="0" applyNumberFormat="1" applyFont="1" applyFill="1" applyBorder="1" applyAlignment="1">
      <alignment horizontal="center" vertical="center" wrapText="1"/>
    </xf>
    <xf numFmtId="1" fontId="46" fillId="11" borderId="20" xfId="0" applyNumberFormat="1" applyFont="1" applyFill="1" applyBorder="1" applyAlignment="1">
      <alignment horizontal="center" vertical="center" wrapText="1"/>
    </xf>
    <xf numFmtId="1" fontId="17" fillId="5" borderId="15" xfId="0" applyNumberFormat="1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16" fillId="11" borderId="4" xfId="0" applyFont="1" applyFill="1" applyBorder="1" applyAlignment="1">
      <alignment horizontal="center" vertical="center" wrapText="1"/>
    </xf>
    <xf numFmtId="0" fontId="24" fillId="11" borderId="19" xfId="0" applyFont="1" applyFill="1" applyBorder="1" applyAlignment="1">
      <alignment horizontal="center" vertical="center" wrapText="1"/>
    </xf>
    <xf numFmtId="0" fontId="24" fillId="11" borderId="20" xfId="0" applyFont="1" applyFill="1" applyBorder="1" applyAlignment="1">
      <alignment horizontal="center" vertical="center" wrapText="1"/>
    </xf>
    <xf numFmtId="1" fontId="24" fillId="11" borderId="19" xfId="0" applyNumberFormat="1" applyFont="1" applyFill="1" applyBorder="1" applyAlignment="1">
      <alignment horizontal="center" vertical="center" wrapText="1"/>
    </xf>
    <xf numFmtId="1" fontId="24" fillId="11" borderId="20" xfId="0" applyNumberFormat="1" applyFont="1" applyFill="1" applyBorder="1" applyAlignment="1">
      <alignment horizontal="center" vertical="center" wrapText="1"/>
    </xf>
    <xf numFmtId="0" fontId="18" fillId="5" borderId="31" xfId="4" applyFont="1" applyFill="1" applyBorder="1" applyAlignment="1">
      <alignment horizontal="center" vertical="center" wrapText="1"/>
    </xf>
    <xf numFmtId="1" fontId="17" fillId="5" borderId="1" xfId="0" applyNumberFormat="1" applyFont="1" applyFill="1" applyBorder="1" applyAlignment="1">
      <alignment horizontal="center" vertical="center" wrapText="1"/>
    </xf>
    <xf numFmtId="0" fontId="18" fillId="5" borderId="1" xfId="4" applyFont="1" applyFill="1" applyBorder="1" applyAlignment="1">
      <alignment horizontal="center" vertical="center" wrapText="1"/>
    </xf>
    <xf numFmtId="0" fontId="18" fillId="5" borderId="41" xfId="4" applyFont="1" applyFill="1" applyBorder="1" applyAlignment="1">
      <alignment horizontal="center" vertical="center" wrapText="1"/>
    </xf>
    <xf numFmtId="1" fontId="24" fillId="11" borderId="1" xfId="0" applyNumberFormat="1" applyFont="1" applyFill="1" applyBorder="1" applyAlignment="1">
      <alignment horizontal="center" vertical="center" wrapText="1"/>
    </xf>
    <xf numFmtId="0" fontId="47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center" vertical="center" wrapText="1"/>
    </xf>
    <xf numFmtId="9" fontId="17" fillId="5" borderId="1" xfId="2" applyFont="1" applyFill="1" applyBorder="1" applyAlignment="1">
      <alignment horizontal="center" vertical="center" wrapText="1"/>
    </xf>
    <xf numFmtId="9" fontId="1" fillId="0" borderId="0" xfId="2" applyFont="1" applyAlignment="1">
      <alignment vertical="center"/>
    </xf>
    <xf numFmtId="9" fontId="24" fillId="11" borderId="1" xfId="2" applyFont="1" applyFill="1" applyBorder="1" applyAlignment="1">
      <alignment horizontal="center" vertical="center" wrapText="1"/>
    </xf>
    <xf numFmtId="0" fontId="43" fillId="4" borderId="1" xfId="0" applyFont="1" applyFill="1" applyBorder="1" applyAlignment="1">
      <alignment horizontal="center" vertical="center" wrapText="1"/>
    </xf>
    <xf numFmtId="0" fontId="29" fillId="4" borderId="40" xfId="0" applyFont="1" applyFill="1" applyBorder="1" applyAlignment="1">
      <alignment horizontal="center" vertical="center" wrapText="1"/>
    </xf>
    <xf numFmtId="9" fontId="17" fillId="5" borderId="1" xfId="6" applyFont="1" applyFill="1" applyBorder="1" applyAlignment="1">
      <alignment horizontal="center" vertical="center" wrapText="1"/>
    </xf>
    <xf numFmtId="9" fontId="16" fillId="5" borderId="1" xfId="6" applyFont="1" applyFill="1" applyBorder="1" applyAlignment="1">
      <alignment horizontal="center" vertical="center" wrapText="1"/>
    </xf>
    <xf numFmtId="9" fontId="17" fillId="5" borderId="4" xfId="6" applyFont="1" applyFill="1" applyBorder="1" applyAlignment="1">
      <alignment horizontal="center" vertical="center" wrapText="1"/>
    </xf>
    <xf numFmtId="9" fontId="17" fillId="5" borderId="15" xfId="6" applyFont="1" applyFill="1" applyBorder="1" applyAlignment="1">
      <alignment horizontal="center" vertical="center" wrapText="1"/>
    </xf>
    <xf numFmtId="9" fontId="17" fillId="5" borderId="16" xfId="6" applyFont="1" applyFill="1" applyBorder="1" applyAlignment="1">
      <alignment horizontal="center" vertical="center" wrapText="1"/>
    </xf>
    <xf numFmtId="9" fontId="16" fillId="5" borderId="1" xfId="2" applyFont="1" applyFill="1" applyBorder="1" applyAlignment="1">
      <alignment horizontal="center" vertical="center" wrapText="1"/>
    </xf>
    <xf numFmtId="9" fontId="16" fillId="5" borderId="4" xfId="6" applyFont="1" applyFill="1" applyBorder="1" applyAlignment="1">
      <alignment horizontal="center" vertical="center" wrapText="1"/>
    </xf>
    <xf numFmtId="9" fontId="24" fillId="11" borderId="1" xfId="6" applyFont="1" applyFill="1" applyBorder="1" applyAlignment="1">
      <alignment horizontal="center" vertical="center" wrapText="1"/>
    </xf>
    <xf numFmtId="9" fontId="24" fillId="11" borderId="4" xfId="6" applyFont="1" applyFill="1" applyBorder="1" applyAlignment="1">
      <alignment horizontal="center" vertical="center" wrapText="1"/>
    </xf>
    <xf numFmtId="9" fontId="24" fillId="11" borderId="19" xfId="6" applyFont="1" applyFill="1" applyBorder="1" applyAlignment="1">
      <alignment horizontal="center" vertical="center" wrapText="1"/>
    </xf>
    <xf numFmtId="9" fontId="24" fillId="11" borderId="43" xfId="6" applyFont="1" applyFill="1" applyBorder="1" applyAlignment="1">
      <alignment horizontal="center" vertical="center" wrapText="1"/>
    </xf>
    <xf numFmtId="9" fontId="16" fillId="11" borderId="19" xfId="6" applyFont="1" applyFill="1" applyBorder="1" applyAlignment="1">
      <alignment horizontal="center" vertical="center" wrapText="1"/>
    </xf>
    <xf numFmtId="9" fontId="16" fillId="11" borderId="20" xfId="6" applyFont="1" applyFill="1" applyBorder="1" applyAlignment="1">
      <alignment horizontal="center" vertical="center" wrapText="1"/>
    </xf>
    <xf numFmtId="9" fontId="24" fillId="2" borderId="0" xfId="2" applyFont="1" applyFill="1" applyBorder="1" applyAlignment="1">
      <alignment horizontal="center" vertical="center" wrapText="1"/>
    </xf>
    <xf numFmtId="9" fontId="24" fillId="2" borderId="0" xfId="6" applyFont="1" applyFill="1" applyBorder="1" applyAlignment="1">
      <alignment horizontal="center" vertical="center" wrapText="1"/>
    </xf>
    <xf numFmtId="0" fontId="18" fillId="5" borderId="40" xfId="4" applyFont="1" applyFill="1" applyBorder="1" applyAlignment="1">
      <alignment horizontal="center" vertical="center" wrapText="1"/>
    </xf>
    <xf numFmtId="0" fontId="18" fillId="5" borderId="4" xfId="4" applyFont="1" applyFill="1" applyBorder="1" applyAlignment="1">
      <alignment horizontal="center" vertical="center" wrapText="1"/>
    </xf>
    <xf numFmtId="0" fontId="18" fillId="5" borderId="42" xfId="4" applyFont="1" applyFill="1" applyBorder="1" applyAlignment="1">
      <alignment horizontal="center" vertical="center" wrapText="1"/>
    </xf>
    <xf numFmtId="0" fontId="24" fillId="11" borderId="4" xfId="0" applyFont="1" applyFill="1" applyBorder="1" applyAlignment="1">
      <alignment horizontal="center" vertical="center" wrapText="1"/>
    </xf>
    <xf numFmtId="0" fontId="24" fillId="11" borderId="43" xfId="0" applyFont="1" applyFill="1" applyBorder="1" applyAlignment="1">
      <alignment horizontal="center" vertical="center" wrapText="1"/>
    </xf>
    <xf numFmtId="9" fontId="16" fillId="5" borderId="15" xfId="6" applyFont="1" applyFill="1" applyBorder="1" applyAlignment="1">
      <alignment horizontal="center" vertical="center" wrapText="1"/>
    </xf>
    <xf numFmtId="9" fontId="16" fillId="5" borderId="16" xfId="6" applyFont="1" applyFill="1" applyBorder="1" applyAlignment="1">
      <alignment horizontal="center" vertical="center" wrapText="1"/>
    </xf>
    <xf numFmtId="9" fontId="24" fillId="11" borderId="20" xfId="6" applyFont="1" applyFill="1" applyBorder="1" applyAlignment="1">
      <alignment horizontal="center" vertical="center" wrapText="1"/>
    </xf>
    <xf numFmtId="1" fontId="16" fillId="5" borderId="15" xfId="0" applyNumberFormat="1" applyFont="1" applyFill="1" applyBorder="1" applyAlignment="1">
      <alignment horizontal="center" vertical="center" wrapText="1"/>
    </xf>
    <xf numFmtId="1" fontId="16" fillId="5" borderId="16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11" borderId="4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6" fontId="18" fillId="0" borderId="0" xfId="6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1" xfId="0" applyFont="1" applyBorder="1" applyAlignment="1">
      <alignment horizontal="center" vertical="center" textRotation="90" wrapText="1"/>
    </xf>
    <xf numFmtId="0" fontId="23" fillId="3" borderId="1" xfId="0" applyFont="1" applyFill="1" applyBorder="1" applyAlignment="1">
      <alignment horizontal="center" vertical="center" textRotation="90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8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5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45" fillId="3" borderId="4" xfId="0" applyFont="1" applyFill="1" applyBorder="1" applyAlignment="1">
      <alignment horizontal="center" vertical="center"/>
    </xf>
    <xf numFmtId="1" fontId="45" fillId="0" borderId="1" xfId="0" applyNumberFormat="1" applyFont="1" applyBorder="1" applyAlignment="1">
      <alignment horizontal="center" vertical="center"/>
    </xf>
    <xf numFmtId="0" fontId="45" fillId="3" borderId="42" xfId="0" applyFont="1" applyFill="1" applyBorder="1" applyAlignment="1">
      <alignment horizontal="center" vertical="center"/>
    </xf>
    <xf numFmtId="0" fontId="49" fillId="0" borderId="4" xfId="0" applyFont="1" applyBorder="1" applyAlignment="1">
      <alignment vertical="center"/>
    </xf>
    <xf numFmtId="0" fontId="50" fillId="0" borderId="3" xfId="0" applyFont="1" applyBorder="1" applyAlignment="1">
      <alignment vertical="center" wrapText="1"/>
    </xf>
    <xf numFmtId="0" fontId="50" fillId="0" borderId="5" xfId="0" applyFont="1" applyBorder="1" applyAlignment="1">
      <alignment vertical="center" wrapText="1"/>
    </xf>
    <xf numFmtId="0" fontId="28" fillId="4" borderId="1" xfId="0" applyFont="1" applyFill="1" applyBorder="1" applyAlignment="1">
      <alignment vertical="center"/>
    </xf>
    <xf numFmtId="0" fontId="32" fillId="4" borderId="1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51" fillId="4" borderId="1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 wrapText="1"/>
    </xf>
    <xf numFmtId="3" fontId="19" fillId="5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/>
    </xf>
    <xf numFmtId="3" fontId="36" fillId="5" borderId="1" xfId="0" applyNumberFormat="1" applyFont="1" applyFill="1" applyBorder="1" applyAlignment="1">
      <alignment horizontal="center" vertical="center" wrapText="1"/>
    </xf>
    <xf numFmtId="3" fontId="36" fillId="0" borderId="1" xfId="5" applyNumberFormat="1" applyFont="1" applyBorder="1" applyAlignment="1">
      <alignment horizontal="center" vertical="center"/>
    </xf>
    <xf numFmtId="0" fontId="52" fillId="10" borderId="1" xfId="0" applyFont="1" applyFill="1" applyBorder="1" applyAlignment="1">
      <alignment horizontal="center" vertical="center"/>
    </xf>
    <xf numFmtId="3" fontId="36" fillId="10" borderId="1" xfId="0" applyNumberFormat="1" applyFont="1" applyFill="1" applyBorder="1" applyAlignment="1">
      <alignment horizontal="center" vertical="center" wrapText="1"/>
    </xf>
    <xf numFmtId="3" fontId="16" fillId="10" borderId="1" xfId="0" applyNumberFormat="1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9" fontId="19" fillId="0" borderId="1" xfId="6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9" fontId="36" fillId="0" borderId="1" xfId="6" applyNumberFormat="1" applyFont="1" applyBorder="1" applyAlignment="1">
      <alignment horizontal="center" vertical="center"/>
    </xf>
    <xf numFmtId="9" fontId="36" fillId="10" borderId="1" xfId="6" applyNumberFormat="1" applyFont="1" applyFill="1" applyBorder="1" applyAlignment="1">
      <alignment horizontal="center" vertical="center"/>
    </xf>
    <xf numFmtId="0" fontId="53" fillId="5" borderId="0" xfId="0" applyFont="1" applyFill="1" applyAlignment="1">
      <alignment vertical="center"/>
    </xf>
    <xf numFmtId="0" fontId="54" fillId="5" borderId="0" xfId="0" applyFont="1" applyFill="1" applyAlignment="1">
      <alignment vertical="center"/>
    </xf>
    <xf numFmtId="0" fontId="47" fillId="6" borderId="0" xfId="0" applyFont="1" applyFill="1" applyBorder="1" applyAlignment="1">
      <alignment horizontal="left" vertical="center" wrapText="1"/>
    </xf>
    <xf numFmtId="0" fontId="55" fillId="13" borderId="0" xfId="3" applyFont="1" applyFill="1" applyAlignment="1">
      <alignment horizontal="center" vertical="center"/>
    </xf>
    <xf numFmtId="0" fontId="1" fillId="13" borderId="0" xfId="0" applyFont="1" applyFill="1" applyAlignment="1">
      <alignment vertical="center"/>
    </xf>
    <xf numFmtId="0" fontId="7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6" fontId="0" fillId="0" borderId="1" xfId="2" applyNumberFormat="1" applyFont="1" applyBorder="1" applyAlignment="1">
      <alignment horizontal="center" vertical="center"/>
    </xf>
    <xf numFmtId="166" fontId="3" fillId="0" borderId="1" xfId="2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44" fillId="0" borderId="3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2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6" fontId="3" fillId="0" borderId="2" xfId="2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31" fillId="4" borderId="11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 wrapText="1"/>
    </xf>
    <xf numFmtId="0" fontId="14" fillId="4" borderId="46" xfId="3" applyFont="1" applyFill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31" fillId="4" borderId="36" xfId="0" applyFont="1" applyFill="1" applyBorder="1" applyAlignment="1">
      <alignment horizontal="center" vertical="center"/>
    </xf>
    <xf numFmtId="0" fontId="31" fillId="4" borderId="1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6" fillId="0" borderId="44" xfId="0" applyFont="1" applyBorder="1" applyAlignment="1">
      <alignment horizontal="center" vertical="center" wrapText="1"/>
    </xf>
  </cellXfs>
  <cellStyles count="7">
    <cellStyle name="Hiperlink" xfId="3" builtinId="8"/>
    <cellStyle name="Normal" xfId="0" builtinId="0"/>
    <cellStyle name="Normal 2" xfId="4" xr:uid="{00000000-0005-0000-0000-000002000000}"/>
    <cellStyle name="Porcentagem" xfId="2" builtinId="5"/>
    <cellStyle name="Porcentagem 2" xfId="6" xr:uid="{00000000-0005-0000-0000-000004000000}"/>
    <cellStyle name="Vírgula" xfId="1" builtinId="3"/>
    <cellStyle name="Vírgula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TRABALHADORES RESGATADOS POR ATIVIDADE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1712815650708084E-2"/>
          <c:y val="0.10704320949321096"/>
          <c:w val="0.90072412813674496"/>
          <c:h val="0.72259052267788171"/>
        </c:manualLayout>
      </c:layout>
      <c:lineChart>
        <c:grouping val="standard"/>
        <c:varyColors val="0"/>
        <c:ser>
          <c:idx val="0"/>
          <c:order val="0"/>
          <c:tx>
            <c:v>Rural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0836490457674519E-2"/>
                  <c:y val="-5.70487657932380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B7-43B2-8DE6-416315858B86}"/>
                </c:ext>
              </c:extLst>
            </c:dLbl>
            <c:dLbl>
              <c:idx val="2"/>
              <c:layout>
                <c:manualLayout>
                  <c:x val="-4.0836490457674519E-2"/>
                  <c:y val="-6.3966904062308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B7-43B2-8DE6-416315858B86}"/>
                </c:ext>
              </c:extLst>
            </c:dLbl>
            <c:dLbl>
              <c:idx val="6"/>
              <c:layout>
                <c:manualLayout>
                  <c:x val="-3.4895196986625854E-2"/>
                  <c:y val="-6.05078349277735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2817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4B7-43B2-8DE6-416315858B86}"/>
                </c:ext>
              </c:extLst>
            </c:dLbl>
            <c:dLbl>
              <c:idx val="8"/>
              <c:layout>
                <c:manualLayout>
                  <c:x val="-3.0379813948628865E-2"/>
                  <c:y val="-2.9376212716954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B7-43B2-8DE6-416315858B86}"/>
                </c:ext>
              </c:extLst>
            </c:dLbl>
            <c:dLbl>
              <c:idx val="9"/>
              <c:layout>
                <c:manualLayout>
                  <c:x val="-4.22624008907262E-2"/>
                  <c:y val="2.59688934356128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B7-43B2-8DE6-416315858B86}"/>
                </c:ext>
              </c:extLst>
            </c:dLbl>
            <c:dLbl>
              <c:idx val="10"/>
              <c:layout>
                <c:manualLayout>
                  <c:x val="-2.4438520477580338E-2"/>
                  <c:y val="-2.59171435824191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B7-43B2-8DE6-416315858B86}"/>
                </c:ext>
              </c:extLst>
            </c:dLbl>
            <c:dLbl>
              <c:idx val="11"/>
              <c:layout>
                <c:manualLayout>
                  <c:x val="-2.4438520477580192E-2"/>
                  <c:y val="-2.2458074447883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B7-43B2-8DE6-416315858B86}"/>
                </c:ext>
              </c:extLst>
            </c:dLbl>
            <c:dLbl>
              <c:idx val="12"/>
              <c:layout>
                <c:manualLayout>
                  <c:x val="-1.8497227006531523E-2"/>
                  <c:y val="-2.59171435824189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B7-43B2-8DE6-416315858B86}"/>
                </c:ext>
              </c:extLst>
            </c:dLbl>
            <c:dLbl>
              <c:idx val="13"/>
              <c:layout>
                <c:manualLayout>
                  <c:x val="-1.8497227006531523E-2"/>
                  <c:y val="-2.59171435824189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4B7-43B2-8DE6-416315858B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[1]P.ANO!$L$97:$AB$97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[1]P.ANO!$L$107:$AB$107</c:f>
              <c:numCache>
                <c:formatCode>General</c:formatCode>
                <c:ptCount val="17"/>
                <c:pt idx="0">
                  <c:v>3170</c:v>
                </c:pt>
                <c:pt idx="1">
                  <c:v>4531</c:v>
                </c:pt>
                <c:pt idx="2">
                  <c:v>3480</c:v>
                </c:pt>
                <c:pt idx="3">
                  <c:v>5840</c:v>
                </c:pt>
                <c:pt idx="4">
                  <c:v>5121</c:v>
                </c:pt>
                <c:pt idx="5">
                  <c:v>3945</c:v>
                </c:pt>
                <c:pt idx="6">
                  <c:v>2784</c:v>
                </c:pt>
                <c:pt idx="7">
                  <c:v>1973</c:v>
                </c:pt>
                <c:pt idx="8">
                  <c:v>2114</c:v>
                </c:pt>
                <c:pt idx="9">
                  <c:v>1076</c:v>
                </c:pt>
                <c:pt idx="10">
                  <c:v>1341</c:v>
                </c:pt>
                <c:pt idx="11">
                  <c:v>604</c:v>
                </c:pt>
                <c:pt idx="12">
                  <c:v>595</c:v>
                </c:pt>
                <c:pt idx="13">
                  <c:v>391</c:v>
                </c:pt>
                <c:pt idx="14">
                  <c:v>943</c:v>
                </c:pt>
                <c:pt idx="15">
                  <c:v>745</c:v>
                </c:pt>
                <c:pt idx="16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1E-EC4C-9E20-554E7DF1CAC6}"/>
            </c:ext>
          </c:extLst>
        </c:ser>
        <c:ser>
          <c:idx val="1"/>
          <c:order val="1"/>
          <c:tx>
            <c:v>Não rural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9412934710486691E-3"/>
                  <c:y val="-2.0754414807212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B7-43B2-8DE6-416315858B86}"/>
                </c:ext>
              </c:extLst>
            </c:dLbl>
            <c:dLbl>
              <c:idx val="1"/>
              <c:layout>
                <c:manualLayout>
                  <c:x val="-9.9021557850811157E-3"/>
                  <c:y val="-3.113162221081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B7-43B2-8DE6-416315858B86}"/>
                </c:ext>
              </c:extLst>
            </c:dLbl>
            <c:dLbl>
              <c:idx val="2"/>
              <c:layout>
                <c:manualLayout>
                  <c:x val="-1.3863018099113562E-2"/>
                  <c:y val="-3.1131622210819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B7-43B2-8DE6-416315858B86}"/>
                </c:ext>
              </c:extLst>
            </c:dLbl>
            <c:dLbl>
              <c:idx val="3"/>
              <c:layout>
                <c:manualLayout>
                  <c:x val="-2.3765173884194676E-2"/>
                  <c:y val="-2.0754414807212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4B7-43B2-8DE6-416315858B86}"/>
                </c:ext>
              </c:extLst>
            </c:dLbl>
            <c:dLbl>
              <c:idx val="4"/>
              <c:layout>
                <c:manualLayout>
                  <c:x val="-3.1686898512259573E-2"/>
                  <c:y val="-2.767255307628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B7-43B2-8DE6-416315858B86}"/>
                </c:ext>
              </c:extLst>
            </c:dLbl>
            <c:dLbl>
              <c:idx val="5"/>
              <c:layout>
                <c:manualLayout>
                  <c:x val="-3.7628191983308315E-2"/>
                  <c:y val="-2.767255307628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4B7-43B2-8DE6-416315858B86}"/>
                </c:ext>
              </c:extLst>
            </c:dLbl>
            <c:dLbl>
              <c:idx val="6"/>
              <c:layout>
                <c:manualLayout>
                  <c:x val="-3.9608623140324463E-2"/>
                  <c:y val="-2.767255307628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4B7-43B2-8DE6-416315858B86}"/>
                </c:ext>
              </c:extLst>
            </c:dLbl>
            <c:dLbl>
              <c:idx val="7"/>
              <c:layout>
                <c:manualLayout>
                  <c:x val="-4.3569485454356981E-2"/>
                  <c:y val="-1.7295345672677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4B7-43B2-8DE6-416315858B86}"/>
                </c:ext>
              </c:extLst>
            </c:dLbl>
            <c:dLbl>
              <c:idx val="8"/>
              <c:layout>
                <c:manualLayout>
                  <c:x val="-4.3569485454356911E-2"/>
                  <c:y val="-1.7295345672677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4B7-43B2-8DE6-416315858B86}"/>
                </c:ext>
              </c:extLst>
            </c:dLbl>
            <c:dLbl>
              <c:idx val="9"/>
              <c:layout>
                <c:manualLayout>
                  <c:x val="-1.3863018099113562E-2"/>
                  <c:y val="-3.1131622210819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4B7-43B2-8DE6-416315858B86}"/>
                </c:ext>
              </c:extLst>
            </c:dLbl>
            <c:dLbl>
              <c:idx val="10"/>
              <c:layout>
                <c:manualLayout>
                  <c:x val="-9.9021557850811157E-3"/>
                  <c:y val="-2.767255307628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4B7-43B2-8DE6-416315858B86}"/>
                </c:ext>
              </c:extLst>
            </c:dLbl>
            <c:dLbl>
              <c:idx val="11"/>
              <c:layout>
                <c:manualLayout>
                  <c:x val="-3.1686898512259573E-2"/>
                  <c:y val="2.4213483941748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4B7-43B2-8DE6-416315858B86}"/>
                </c:ext>
              </c:extLst>
            </c:dLbl>
            <c:dLbl>
              <c:idx val="12"/>
              <c:layout>
                <c:manualLayout>
                  <c:x val="-2.5745605041210901E-2"/>
                  <c:y val="2.0754414807212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4B7-43B2-8DE6-416315858B86}"/>
                </c:ext>
              </c:extLst>
            </c:dLbl>
            <c:dLbl>
              <c:idx val="13"/>
              <c:layout>
                <c:manualLayout>
                  <c:x val="-9.902155785081115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4B7-43B2-8DE6-416315858B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[1]P.ANO!$L$97:$AB$97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[1]P.ANO!$L$111:$AB$111</c:f>
              <c:numCache>
                <c:formatCode>General</c:formatCode>
                <c:ptCount val="17"/>
                <c:pt idx="0">
                  <c:v>15</c:v>
                </c:pt>
                <c:pt idx="1">
                  <c:v>2</c:v>
                </c:pt>
                <c:pt idx="2">
                  <c:v>257</c:v>
                </c:pt>
                <c:pt idx="3">
                  <c:v>161</c:v>
                </c:pt>
                <c:pt idx="4">
                  <c:v>179</c:v>
                </c:pt>
                <c:pt idx="5">
                  <c:v>295</c:v>
                </c:pt>
                <c:pt idx="6">
                  <c:v>242</c:v>
                </c:pt>
                <c:pt idx="7">
                  <c:v>538</c:v>
                </c:pt>
                <c:pt idx="8">
                  <c:v>512</c:v>
                </c:pt>
                <c:pt idx="9">
                  <c:v>1153</c:v>
                </c:pt>
                <c:pt idx="10">
                  <c:v>451</c:v>
                </c:pt>
                <c:pt idx="11">
                  <c:v>297</c:v>
                </c:pt>
                <c:pt idx="12">
                  <c:v>236</c:v>
                </c:pt>
                <c:pt idx="13">
                  <c:v>158</c:v>
                </c:pt>
                <c:pt idx="14">
                  <c:v>215</c:v>
                </c:pt>
                <c:pt idx="15">
                  <c:v>306</c:v>
                </c:pt>
                <c:pt idx="16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1E-EC4C-9E20-554E7DF1C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724544"/>
        <c:axId val="319726336"/>
      </c:lineChart>
      <c:dateAx>
        <c:axId val="31972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9726336"/>
        <c:crosses val="autoZero"/>
        <c:auto val="0"/>
        <c:lblOffset val="100"/>
        <c:baseTimeUnit val="days"/>
      </c:dateAx>
      <c:valAx>
        <c:axId val="31972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9724544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1039432</xdr:colOff>
      <xdr:row>96</xdr:row>
      <xdr:rowOff>9716</xdr:rowOff>
    </xdr:from>
    <xdr:to>
      <xdr:col>43</xdr:col>
      <xdr:colOff>193335</xdr:colOff>
      <xdr:row>111</xdr:row>
      <xdr:rowOff>400391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710140</xdr:colOff>
      <xdr:row>327</xdr:row>
      <xdr:rowOff>116416</xdr:rowOff>
    </xdr:from>
    <xdr:to>
      <xdr:col>22</xdr:col>
      <xdr:colOff>105113</xdr:colOff>
      <xdr:row>329</xdr:row>
      <xdr:rowOff>82549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565" t="13017" r="8046" b="45185"/>
        <a:stretch/>
      </xdr:blipFill>
      <xdr:spPr>
        <a:xfrm>
          <a:off x="10501840" y="63067141"/>
          <a:ext cx="7586473" cy="213783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ownloads/PANORAMA%20ATUALIZADO%20DO%20TRABALHO%20ESCRAVO%20NO%20BRASIL-%20CPT.TE%20-%201995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CEDOC"/>
      <sheetName val="ÍNDICE"/>
      <sheetName val="P.ANO"/>
      <sheetName val="P.MUNIC"/>
      <sheetName val="RURAL vs Ñ RUR"/>
      <sheetName val="PERFIL RESG"/>
      <sheetName val="PERF. DETALH"/>
      <sheetName val="ESTRANG.&amp;COR"/>
      <sheetName val="SIT.FISC"/>
      <sheetName val="LS ACUM. 2003-19"/>
      <sheetName val="TO"/>
      <sheetName val="SP"/>
      <sheetName val="SE"/>
      <sheetName val="SC"/>
      <sheetName val="RS"/>
      <sheetName val="RR"/>
      <sheetName val="RO"/>
      <sheetName val="RN"/>
      <sheetName val="RJ"/>
      <sheetName val="PR"/>
      <sheetName val="PI"/>
      <sheetName val="PE"/>
      <sheetName val="PB"/>
      <sheetName val="PA"/>
      <sheetName val="MT"/>
      <sheetName val="MS"/>
      <sheetName val="MG"/>
      <sheetName val="MA"/>
      <sheetName val="GO"/>
      <sheetName val="ES"/>
      <sheetName val="DF"/>
      <sheetName val="CE"/>
      <sheetName val="BA"/>
      <sheetName val="AP"/>
      <sheetName val="AM"/>
      <sheetName val="AL"/>
      <sheetName val="AC"/>
      <sheetName val="BRA 95-18"/>
      <sheetName val="BRA 17-18"/>
      <sheetName val="GR.cpt"/>
      <sheetName val="gr.ne"/>
      <sheetName val="gr.n"/>
      <sheetName val="gr.co"/>
      <sheetName val="gr.no"/>
      <sheetName val="gr.se"/>
      <sheetName val="gr.s"/>
      <sheetName val="AMAZONIA"/>
      <sheetName val="LS.10.2020"/>
      <sheetName val="LS.04.2020"/>
      <sheetName val="LS.12.2019"/>
      <sheetName val="LS.03.2019"/>
      <sheetName val="LS 01.2019"/>
      <sheetName val="LS 10.2018"/>
      <sheetName val="LS 04.2018"/>
      <sheetName val="LS 10.2017"/>
      <sheetName val="LS 3.2017"/>
      <sheetName val="L.TRSP 3.2017"/>
      <sheetName val="L.TRSP 6.2016"/>
      <sheetName val="L.TRSP 2.2016"/>
      <sheetName val="L.TRSP 9.2015"/>
      <sheetName val="L.TRSP 3.2015"/>
      <sheetName val="LS 12.2014"/>
      <sheetName val="LS 7.2014"/>
      <sheetName val="LS 12.2013"/>
      <sheetName val="LS 6.2013"/>
      <sheetName val="LS 12.2012"/>
      <sheetName val="LS ACUM.11.2003-07.2012"/>
      <sheetName val="BRA 2018"/>
      <sheetName val="BRA 2017"/>
      <sheetName val="BRA 2016"/>
      <sheetName val="BRA 2015"/>
      <sheetName val="BRA 2014"/>
      <sheetName val="BRA 2013"/>
    </sheetNames>
    <sheetDataSet>
      <sheetData sheetId="0"/>
      <sheetData sheetId="1"/>
      <sheetData sheetId="2">
        <row r="97">
          <cell r="L97">
            <v>2004</v>
          </cell>
          <cell r="M97">
            <v>2005</v>
          </cell>
          <cell r="N97">
            <v>2006</v>
          </cell>
          <cell r="O97">
            <v>2007</v>
          </cell>
          <cell r="P97">
            <v>2008</v>
          </cell>
          <cell r="Q97">
            <v>2009</v>
          </cell>
          <cell r="R97">
            <v>2010</v>
          </cell>
          <cell r="S97">
            <v>2011</v>
          </cell>
          <cell r="T97">
            <v>2012</v>
          </cell>
          <cell r="U97">
            <v>2013</v>
          </cell>
          <cell r="V97">
            <v>2014</v>
          </cell>
          <cell r="W97">
            <v>2015</v>
          </cell>
          <cell r="X97">
            <v>2016</v>
          </cell>
          <cell r="Y97">
            <v>2017</v>
          </cell>
          <cell r="Z97">
            <v>2018</v>
          </cell>
          <cell r="AA97">
            <v>2019</v>
          </cell>
          <cell r="AB97">
            <v>2020</v>
          </cell>
        </row>
        <row r="107">
          <cell r="L107">
            <v>3170</v>
          </cell>
          <cell r="M107">
            <v>4531</v>
          </cell>
          <cell r="N107">
            <v>3480</v>
          </cell>
          <cell r="O107">
            <v>5840</v>
          </cell>
          <cell r="P107">
            <v>5121</v>
          </cell>
          <cell r="Q107">
            <v>3945</v>
          </cell>
          <cell r="R107">
            <v>2784</v>
          </cell>
          <cell r="S107">
            <v>1973</v>
          </cell>
          <cell r="T107">
            <v>2114</v>
          </cell>
          <cell r="U107">
            <v>1076</v>
          </cell>
          <cell r="V107">
            <v>1341</v>
          </cell>
          <cell r="W107">
            <v>604</v>
          </cell>
          <cell r="X107">
            <v>595</v>
          </cell>
          <cell r="Y107">
            <v>391</v>
          </cell>
          <cell r="Z107">
            <v>943</v>
          </cell>
          <cell r="AA107">
            <v>745</v>
          </cell>
          <cell r="AB107">
            <v>776</v>
          </cell>
        </row>
        <row r="111">
          <cell r="L111">
            <v>15</v>
          </cell>
          <cell r="M111">
            <v>2</v>
          </cell>
          <cell r="N111">
            <v>257</v>
          </cell>
          <cell r="O111">
            <v>161</v>
          </cell>
          <cell r="P111">
            <v>179</v>
          </cell>
          <cell r="Q111">
            <v>295</v>
          </cell>
          <cell r="R111">
            <v>242</v>
          </cell>
          <cell r="S111">
            <v>538</v>
          </cell>
          <cell r="T111">
            <v>512</v>
          </cell>
          <cell r="U111">
            <v>1153</v>
          </cell>
          <cell r="V111">
            <v>451</v>
          </cell>
          <cell r="W111">
            <v>297</v>
          </cell>
          <cell r="X111">
            <v>236</v>
          </cell>
          <cell r="Y111">
            <v>158</v>
          </cell>
          <cell r="Z111">
            <v>215</v>
          </cell>
          <cell r="AA111">
            <v>306</v>
          </cell>
          <cell r="AB111">
            <v>264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39"/>
  <sheetViews>
    <sheetView tabSelected="1" topLeftCell="A441" zoomScale="65" workbookViewId="0">
      <selection activeCell="B116" sqref="B116"/>
    </sheetView>
  </sheetViews>
  <sheetFormatPr defaultColWidth="9.140625" defaultRowHeight="15" x14ac:dyDescent="0.25"/>
  <cols>
    <col min="1" max="1" width="2" style="1" customWidth="1"/>
    <col min="2" max="2" width="34.28515625" style="1" customWidth="1"/>
    <col min="3" max="3" width="13" style="1" customWidth="1"/>
    <col min="4" max="28" width="10.7109375" style="1" customWidth="1"/>
    <col min="29" max="31" width="12" style="1" customWidth="1"/>
    <col min="32" max="33" width="12.140625" style="1" customWidth="1"/>
    <col min="34" max="37" width="9.85546875" style="1" customWidth="1"/>
    <col min="38" max="38" width="20" style="1" customWidth="1"/>
    <col min="39" max="39" width="17.7109375" style="1" customWidth="1"/>
    <col min="40" max="40" width="12.5703125" style="1" customWidth="1"/>
    <col min="41" max="41" width="13.140625" style="1" customWidth="1"/>
    <col min="42" max="42" width="13.5703125" style="1" customWidth="1"/>
    <col min="43" max="43" width="10.28515625" style="1" customWidth="1"/>
    <col min="44" max="44" width="11" style="1" customWidth="1"/>
    <col min="45" max="16384" width="9.140625" style="1"/>
  </cols>
  <sheetData>
    <row r="1" spans="1:30" ht="15.75" x14ac:dyDescent="0.25">
      <c r="B1" s="10"/>
      <c r="AC1" s="11" t="str">
        <f>B38</f>
        <v>Atualizado até 25/01/2021</v>
      </c>
    </row>
    <row r="2" spans="1:30" s="5" customFormat="1" ht="18.75" x14ac:dyDescent="0.25">
      <c r="A2" s="2" t="s">
        <v>0</v>
      </c>
      <c r="B2" s="12" t="s">
        <v>1</v>
      </c>
      <c r="C2" s="12" t="s">
        <v>2</v>
      </c>
      <c r="D2" s="13" t="s">
        <v>3</v>
      </c>
      <c r="E2" s="13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2" t="s">
        <v>9</v>
      </c>
      <c r="K2" s="13" t="s">
        <v>10</v>
      </c>
      <c r="L2" s="14" t="s">
        <v>11</v>
      </c>
      <c r="M2" s="14" t="s">
        <v>12</v>
      </c>
      <c r="N2" s="14" t="s">
        <v>13</v>
      </c>
      <c r="O2" s="14" t="s">
        <v>14</v>
      </c>
      <c r="P2" s="14" t="s">
        <v>15</v>
      </c>
      <c r="Q2" s="14" t="s">
        <v>16</v>
      </c>
      <c r="R2" s="14" t="s">
        <v>17</v>
      </c>
      <c r="S2" s="14" t="s">
        <v>18</v>
      </c>
      <c r="T2" s="14" t="s">
        <v>19</v>
      </c>
      <c r="U2" s="14" t="s">
        <v>20</v>
      </c>
      <c r="V2" s="14" t="s">
        <v>21</v>
      </c>
      <c r="W2" s="14" t="s">
        <v>22</v>
      </c>
      <c r="X2" s="14" t="s">
        <v>23</v>
      </c>
      <c r="Y2" s="13" t="s">
        <v>24</v>
      </c>
      <c r="Z2" s="14" t="s">
        <v>25</v>
      </c>
      <c r="AA2" s="14" t="s">
        <v>26</v>
      </c>
      <c r="AB2" s="14" t="s">
        <v>27</v>
      </c>
      <c r="AC2" s="14" t="s">
        <v>28</v>
      </c>
      <c r="AD2" s="14" t="s">
        <v>29</v>
      </c>
    </row>
    <row r="3" spans="1:30" ht="17.25" x14ac:dyDescent="0.25">
      <c r="B3" s="15">
        <v>1995</v>
      </c>
      <c r="C3" s="16">
        <f t="shared" ref="C3:C23" si="0">SUM(D3:AD3)</f>
        <v>84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0</v>
      </c>
      <c r="K3" s="17">
        <v>0</v>
      </c>
      <c r="L3" s="18">
        <v>0</v>
      </c>
      <c r="M3" s="17">
        <v>0</v>
      </c>
      <c r="N3" s="19">
        <v>0</v>
      </c>
      <c r="O3" s="17">
        <v>50</v>
      </c>
      <c r="P3" s="17">
        <v>34</v>
      </c>
      <c r="Q3" s="18">
        <v>0</v>
      </c>
      <c r="R3" s="17">
        <v>0</v>
      </c>
      <c r="S3" s="17">
        <v>0</v>
      </c>
      <c r="T3" s="17">
        <v>0</v>
      </c>
      <c r="U3" s="17">
        <v>0</v>
      </c>
      <c r="V3" s="17">
        <v>0</v>
      </c>
      <c r="W3" s="17">
        <v>0</v>
      </c>
      <c r="X3" s="17">
        <v>0</v>
      </c>
      <c r="Y3" s="17">
        <v>0</v>
      </c>
      <c r="Z3" s="17">
        <v>0</v>
      </c>
      <c r="AA3" s="17">
        <v>0</v>
      </c>
      <c r="AB3" s="17">
        <v>0</v>
      </c>
      <c r="AC3" s="17">
        <v>0</v>
      </c>
      <c r="AD3" s="17">
        <v>0</v>
      </c>
    </row>
    <row r="4" spans="1:30" ht="17.25" x14ac:dyDescent="0.25">
      <c r="B4" s="20">
        <v>1996</v>
      </c>
      <c r="C4" s="16">
        <f t="shared" si="0"/>
        <v>425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8">
        <v>0</v>
      </c>
      <c r="M4" s="17">
        <v>0</v>
      </c>
      <c r="N4" s="18">
        <v>46</v>
      </c>
      <c r="O4" s="17">
        <v>0</v>
      </c>
      <c r="P4" s="17">
        <v>266</v>
      </c>
      <c r="Q4" s="18">
        <v>30</v>
      </c>
      <c r="R4" s="17">
        <v>0</v>
      </c>
      <c r="S4" s="17">
        <v>0</v>
      </c>
      <c r="T4" s="17">
        <v>83</v>
      </c>
      <c r="U4" s="17">
        <v>0</v>
      </c>
      <c r="V4" s="17">
        <v>0</v>
      </c>
      <c r="W4" s="17">
        <v>0</v>
      </c>
      <c r="X4" s="17">
        <v>0</v>
      </c>
      <c r="Y4" s="17">
        <v>0</v>
      </c>
      <c r="Z4" s="17">
        <v>0</v>
      </c>
      <c r="AA4" s="17">
        <v>0</v>
      </c>
      <c r="AB4" s="17">
        <v>0</v>
      </c>
      <c r="AC4" s="17">
        <v>0</v>
      </c>
      <c r="AD4" s="17">
        <v>0</v>
      </c>
    </row>
    <row r="5" spans="1:30" ht="17.25" x14ac:dyDescent="0.25">
      <c r="B5" s="20">
        <v>1997</v>
      </c>
      <c r="C5" s="16">
        <f t="shared" si="0"/>
        <v>394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8">
        <v>0</v>
      </c>
      <c r="M5" s="17">
        <v>0</v>
      </c>
      <c r="N5" s="18">
        <v>0</v>
      </c>
      <c r="O5" s="17">
        <v>0</v>
      </c>
      <c r="P5" s="17">
        <v>170</v>
      </c>
      <c r="Q5" s="18">
        <v>224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21">
        <v>0</v>
      </c>
      <c r="AA5" s="17">
        <v>0</v>
      </c>
      <c r="AB5" s="17">
        <v>0</v>
      </c>
      <c r="AC5" s="17">
        <v>0</v>
      </c>
      <c r="AD5" s="17">
        <v>0</v>
      </c>
    </row>
    <row r="6" spans="1:30" ht="17.25" x14ac:dyDescent="0.25">
      <c r="B6" s="20">
        <v>1998</v>
      </c>
      <c r="C6" s="16">
        <f t="shared" si="0"/>
        <v>159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8">
        <v>0</v>
      </c>
      <c r="M6" s="17">
        <v>8</v>
      </c>
      <c r="N6" s="18">
        <v>0</v>
      </c>
      <c r="O6" s="17">
        <v>0</v>
      </c>
      <c r="P6" s="17">
        <v>19</v>
      </c>
      <c r="Q6" s="18">
        <v>132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17">
        <v>0</v>
      </c>
      <c r="AD6" s="17">
        <v>0</v>
      </c>
    </row>
    <row r="7" spans="1:30" ht="17.25" x14ac:dyDescent="0.25">
      <c r="B7" s="20">
        <v>1999</v>
      </c>
      <c r="C7" s="16">
        <f t="shared" si="0"/>
        <v>725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8">
        <v>0</v>
      </c>
      <c r="M7" s="17">
        <v>27</v>
      </c>
      <c r="N7" s="18">
        <v>0</v>
      </c>
      <c r="O7" s="17">
        <v>0</v>
      </c>
      <c r="P7" s="17">
        <v>283</v>
      </c>
      <c r="Q7" s="18">
        <v>402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13</v>
      </c>
    </row>
    <row r="8" spans="1:30" ht="17.25" x14ac:dyDescent="0.25">
      <c r="B8" s="20">
        <v>2000</v>
      </c>
      <c r="C8" s="16">
        <f t="shared" si="0"/>
        <v>516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8">
        <v>79</v>
      </c>
      <c r="M8" s="17">
        <v>0</v>
      </c>
      <c r="N8" s="18">
        <v>0</v>
      </c>
      <c r="O8" s="17">
        <v>0</v>
      </c>
      <c r="P8" s="17">
        <v>157</v>
      </c>
      <c r="Q8" s="18">
        <v>280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  <c r="AD8" s="17">
        <v>0</v>
      </c>
    </row>
    <row r="9" spans="1:30" ht="17.25" x14ac:dyDescent="0.25">
      <c r="B9" s="20">
        <v>2001</v>
      </c>
      <c r="C9" s="16">
        <f t="shared" si="0"/>
        <v>1305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8">
        <v>0</v>
      </c>
      <c r="M9" s="17">
        <v>457</v>
      </c>
      <c r="N9" s="18">
        <v>0</v>
      </c>
      <c r="O9" s="17">
        <v>0</v>
      </c>
      <c r="P9" s="17">
        <v>245</v>
      </c>
      <c r="Q9" s="18">
        <v>576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27</v>
      </c>
    </row>
    <row r="10" spans="1:30" ht="17.25" x14ac:dyDescent="0.25">
      <c r="B10" s="20">
        <v>2002</v>
      </c>
      <c r="C10" s="16">
        <f t="shared" si="0"/>
        <v>2272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8">
        <v>0</v>
      </c>
      <c r="M10" s="17">
        <v>184</v>
      </c>
      <c r="N10" s="18">
        <v>24</v>
      </c>
      <c r="O10" s="17">
        <v>0</v>
      </c>
      <c r="P10" s="17">
        <v>567</v>
      </c>
      <c r="Q10" s="18">
        <v>1379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42</v>
      </c>
      <c r="Y10" s="17">
        <v>0</v>
      </c>
      <c r="Z10" s="17">
        <v>0</v>
      </c>
      <c r="AA10" s="17">
        <v>0</v>
      </c>
      <c r="AB10" s="17">
        <v>0</v>
      </c>
      <c r="AC10" s="17">
        <v>76</v>
      </c>
      <c r="AD10" s="17">
        <v>0</v>
      </c>
    </row>
    <row r="11" spans="1:30" ht="17.25" x14ac:dyDescent="0.25">
      <c r="B11" s="20">
        <v>2003</v>
      </c>
      <c r="C11" s="16">
        <f t="shared" si="0"/>
        <v>5229</v>
      </c>
      <c r="D11" s="17">
        <v>0</v>
      </c>
      <c r="E11" s="17">
        <v>0</v>
      </c>
      <c r="F11" s="17">
        <v>0</v>
      </c>
      <c r="G11" s="17">
        <v>0</v>
      </c>
      <c r="H11" s="17">
        <v>1089</v>
      </c>
      <c r="I11" s="17">
        <v>0</v>
      </c>
      <c r="J11" s="17">
        <v>0</v>
      </c>
      <c r="K11" s="17">
        <v>0</v>
      </c>
      <c r="L11" s="18">
        <v>0</v>
      </c>
      <c r="M11" s="17">
        <v>400</v>
      </c>
      <c r="N11" s="18">
        <v>0</v>
      </c>
      <c r="O11" s="17">
        <v>29</v>
      </c>
      <c r="P11" s="17">
        <v>675</v>
      </c>
      <c r="Q11" s="18">
        <v>1760</v>
      </c>
      <c r="R11" s="17">
        <v>0</v>
      </c>
      <c r="S11" s="17">
        <v>0</v>
      </c>
      <c r="T11" s="17">
        <v>0</v>
      </c>
      <c r="U11" s="17">
        <v>0</v>
      </c>
      <c r="V11" s="17">
        <v>446</v>
      </c>
      <c r="W11" s="17">
        <v>0</v>
      </c>
      <c r="X11" s="17">
        <v>483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347</v>
      </c>
    </row>
    <row r="12" spans="1:30" ht="17.25" x14ac:dyDescent="0.25">
      <c r="B12" s="20">
        <v>2004</v>
      </c>
      <c r="C12" s="16">
        <f t="shared" si="0"/>
        <v>3185</v>
      </c>
      <c r="D12" s="17">
        <v>0</v>
      </c>
      <c r="E12" s="17">
        <v>0</v>
      </c>
      <c r="F12" s="17">
        <v>0</v>
      </c>
      <c r="G12" s="17">
        <v>0</v>
      </c>
      <c r="H12" s="17">
        <v>150</v>
      </c>
      <c r="I12" s="17">
        <v>0</v>
      </c>
      <c r="J12" s="17">
        <v>0</v>
      </c>
      <c r="K12" s="17">
        <v>214</v>
      </c>
      <c r="L12" s="18">
        <v>261</v>
      </c>
      <c r="M12" s="17">
        <v>220</v>
      </c>
      <c r="N12" s="18">
        <v>19</v>
      </c>
      <c r="O12" s="17">
        <v>0</v>
      </c>
      <c r="P12" s="17">
        <v>329</v>
      </c>
      <c r="Q12" s="18">
        <v>1037</v>
      </c>
      <c r="R12" s="17">
        <v>0</v>
      </c>
      <c r="S12" s="17">
        <v>0</v>
      </c>
      <c r="T12" s="17">
        <v>38</v>
      </c>
      <c r="U12" s="17">
        <v>0</v>
      </c>
      <c r="V12" s="17">
        <v>183</v>
      </c>
      <c r="W12" s="17">
        <v>29</v>
      </c>
      <c r="X12" s="17">
        <v>18</v>
      </c>
      <c r="Y12" s="17">
        <v>0</v>
      </c>
      <c r="Z12" s="17">
        <v>0</v>
      </c>
      <c r="AA12" s="17">
        <v>0</v>
      </c>
      <c r="AB12" s="17">
        <v>0</v>
      </c>
      <c r="AC12" s="17">
        <v>142</v>
      </c>
      <c r="AD12" s="17">
        <v>545</v>
      </c>
    </row>
    <row r="13" spans="1:30" ht="17.25" x14ac:dyDescent="0.25">
      <c r="B13" s="20">
        <v>2005</v>
      </c>
      <c r="C13" s="16">
        <f t="shared" si="0"/>
        <v>4533</v>
      </c>
      <c r="D13" s="17">
        <v>12</v>
      </c>
      <c r="E13" s="17">
        <v>0</v>
      </c>
      <c r="F13" s="17">
        <v>0</v>
      </c>
      <c r="G13" s="17">
        <v>0</v>
      </c>
      <c r="H13" s="17">
        <v>312</v>
      </c>
      <c r="I13" s="17">
        <v>0</v>
      </c>
      <c r="J13" s="17">
        <v>0</v>
      </c>
      <c r="K13" s="17">
        <v>80</v>
      </c>
      <c r="L13" s="18">
        <v>420</v>
      </c>
      <c r="M13" s="17">
        <v>464</v>
      </c>
      <c r="N13" s="18">
        <v>0</v>
      </c>
      <c r="O13" s="17">
        <v>26</v>
      </c>
      <c r="P13" s="17">
        <v>1412</v>
      </c>
      <c r="Q13" s="18">
        <v>1275</v>
      </c>
      <c r="R13" s="17">
        <v>0</v>
      </c>
      <c r="S13" s="17">
        <v>0</v>
      </c>
      <c r="T13" s="17">
        <v>55</v>
      </c>
      <c r="U13" s="17">
        <v>82</v>
      </c>
      <c r="V13" s="17">
        <v>0</v>
      </c>
      <c r="W13" s="17">
        <v>0</v>
      </c>
      <c r="X13" s="17">
        <v>42</v>
      </c>
      <c r="Y13" s="17">
        <v>0</v>
      </c>
      <c r="Z13" s="17">
        <v>35</v>
      </c>
      <c r="AA13" s="17">
        <v>0</v>
      </c>
      <c r="AB13" s="17">
        <v>0</v>
      </c>
      <c r="AC13" s="17">
        <v>0</v>
      </c>
      <c r="AD13" s="17">
        <v>318</v>
      </c>
    </row>
    <row r="14" spans="1:30" ht="17.25" x14ac:dyDescent="0.25">
      <c r="B14" s="20">
        <v>2006</v>
      </c>
      <c r="C14" s="16">
        <f t="shared" si="0"/>
        <v>3737</v>
      </c>
      <c r="D14" s="17">
        <v>8</v>
      </c>
      <c r="E14" s="17">
        <v>0</v>
      </c>
      <c r="F14" s="17">
        <v>8</v>
      </c>
      <c r="G14" s="17">
        <v>0</v>
      </c>
      <c r="H14" s="17">
        <v>589</v>
      </c>
      <c r="I14" s="17">
        <v>88</v>
      </c>
      <c r="J14" s="17">
        <v>0</v>
      </c>
      <c r="K14" s="17">
        <v>0</v>
      </c>
      <c r="L14" s="18">
        <v>154</v>
      </c>
      <c r="M14" s="17">
        <v>284</v>
      </c>
      <c r="N14" s="18">
        <v>221</v>
      </c>
      <c r="O14" s="17">
        <v>29</v>
      </c>
      <c r="P14" s="17">
        <v>444</v>
      </c>
      <c r="Q14" s="18">
        <v>1182</v>
      </c>
      <c r="R14" s="17">
        <v>0</v>
      </c>
      <c r="S14" s="17">
        <v>0</v>
      </c>
      <c r="T14" s="17">
        <v>123</v>
      </c>
      <c r="U14" s="17">
        <v>64</v>
      </c>
      <c r="V14" s="17">
        <v>44</v>
      </c>
      <c r="W14" s="17">
        <v>0</v>
      </c>
      <c r="X14" s="17">
        <v>0</v>
      </c>
      <c r="Y14" s="17">
        <v>0</v>
      </c>
      <c r="Z14" s="17">
        <v>0</v>
      </c>
      <c r="AA14" s="17">
        <v>44</v>
      </c>
      <c r="AB14" s="17">
        <v>0</v>
      </c>
      <c r="AC14" s="17">
        <v>0</v>
      </c>
      <c r="AD14" s="17">
        <v>455</v>
      </c>
    </row>
    <row r="15" spans="1:30" ht="17.25" x14ac:dyDescent="0.25">
      <c r="B15" s="20">
        <v>2007</v>
      </c>
      <c r="C15" s="16">
        <f t="shared" si="0"/>
        <v>6001</v>
      </c>
      <c r="D15" s="17">
        <v>2</v>
      </c>
      <c r="E15" s="17">
        <v>0</v>
      </c>
      <c r="F15" s="17">
        <v>10</v>
      </c>
      <c r="G15" s="17">
        <v>0</v>
      </c>
      <c r="H15" s="17">
        <v>175</v>
      </c>
      <c r="I15" s="17">
        <v>19</v>
      </c>
      <c r="J15" s="17">
        <v>0</v>
      </c>
      <c r="K15" s="17">
        <v>22</v>
      </c>
      <c r="L15" s="18">
        <v>658</v>
      </c>
      <c r="M15" s="17">
        <v>378</v>
      </c>
      <c r="N15" s="18">
        <v>425</v>
      </c>
      <c r="O15" s="17">
        <v>1634</v>
      </c>
      <c r="P15" s="17">
        <v>112</v>
      </c>
      <c r="Q15" s="18">
        <v>1942</v>
      </c>
      <c r="R15" s="17">
        <v>0</v>
      </c>
      <c r="S15" s="17">
        <v>0</v>
      </c>
      <c r="T15" s="17">
        <v>195</v>
      </c>
      <c r="U15" s="17">
        <v>129</v>
      </c>
      <c r="V15" s="17">
        <v>49</v>
      </c>
      <c r="W15" s="17">
        <v>0</v>
      </c>
      <c r="X15" s="17">
        <v>0</v>
      </c>
      <c r="Y15" s="17">
        <v>0</v>
      </c>
      <c r="Z15" s="17">
        <v>47</v>
      </c>
      <c r="AA15" s="17">
        <v>52</v>
      </c>
      <c r="AB15" s="17">
        <v>0</v>
      </c>
      <c r="AC15" s="17">
        <v>61</v>
      </c>
      <c r="AD15" s="17">
        <v>91</v>
      </c>
    </row>
    <row r="16" spans="1:30" ht="17.25" x14ac:dyDescent="0.25">
      <c r="B16" s="20">
        <v>2008</v>
      </c>
      <c r="C16" s="16">
        <f t="shared" si="0"/>
        <v>5300</v>
      </c>
      <c r="D16" s="17">
        <v>0</v>
      </c>
      <c r="E16" s="17">
        <v>656</v>
      </c>
      <c r="F16" s="17">
        <v>85</v>
      </c>
      <c r="G16" s="17">
        <v>0</v>
      </c>
      <c r="H16" s="17">
        <v>105</v>
      </c>
      <c r="I16" s="17">
        <v>192</v>
      </c>
      <c r="J16" s="17">
        <v>0</v>
      </c>
      <c r="K16" s="17">
        <v>89</v>
      </c>
      <c r="L16" s="18">
        <v>867</v>
      </c>
      <c r="M16" s="17">
        <v>89</v>
      </c>
      <c r="N16" s="18">
        <v>231</v>
      </c>
      <c r="O16" s="17">
        <v>245</v>
      </c>
      <c r="P16" s="17">
        <v>578</v>
      </c>
      <c r="Q16" s="18">
        <v>830</v>
      </c>
      <c r="R16" s="17">
        <v>0</v>
      </c>
      <c r="S16" s="17">
        <v>309</v>
      </c>
      <c r="T16" s="17">
        <v>156</v>
      </c>
      <c r="U16" s="17">
        <v>391</v>
      </c>
      <c r="V16" s="17">
        <v>46</v>
      </c>
      <c r="W16" s="17">
        <v>7</v>
      </c>
      <c r="X16" s="17">
        <v>28</v>
      </c>
      <c r="Y16" s="17">
        <v>0</v>
      </c>
      <c r="Z16" s="17">
        <v>4</v>
      </c>
      <c r="AA16" s="17">
        <v>132</v>
      </c>
      <c r="AB16" s="17">
        <v>0</v>
      </c>
      <c r="AC16" s="17">
        <v>182</v>
      </c>
      <c r="AD16" s="17">
        <v>78</v>
      </c>
    </row>
    <row r="17" spans="2:30" ht="17.25" x14ac:dyDescent="0.25">
      <c r="B17" s="20">
        <v>2009</v>
      </c>
      <c r="C17" s="16">
        <f t="shared" si="0"/>
        <v>4240</v>
      </c>
      <c r="D17" s="17">
        <v>14</v>
      </c>
      <c r="E17" s="17">
        <v>0</v>
      </c>
      <c r="F17" s="17">
        <v>0</v>
      </c>
      <c r="G17" s="17">
        <v>0</v>
      </c>
      <c r="H17" s="17">
        <v>285</v>
      </c>
      <c r="I17" s="17">
        <v>20</v>
      </c>
      <c r="J17" s="17">
        <v>0</v>
      </c>
      <c r="K17" s="17">
        <v>387</v>
      </c>
      <c r="L17" s="18">
        <v>328</v>
      </c>
      <c r="M17" s="17">
        <v>161</v>
      </c>
      <c r="N17" s="18">
        <v>421</v>
      </c>
      <c r="O17" s="17">
        <v>22</v>
      </c>
      <c r="P17" s="17">
        <v>308</v>
      </c>
      <c r="Q17" s="18">
        <v>327</v>
      </c>
      <c r="R17" s="17">
        <v>0</v>
      </c>
      <c r="S17" s="17">
        <v>419</v>
      </c>
      <c r="T17" s="17">
        <v>11</v>
      </c>
      <c r="U17" s="17">
        <v>227</v>
      </c>
      <c r="V17" s="17">
        <v>671</v>
      </c>
      <c r="W17" s="17">
        <v>0</v>
      </c>
      <c r="X17" s="17">
        <v>74</v>
      </c>
      <c r="Y17" s="17">
        <v>26</v>
      </c>
      <c r="Z17" s="17">
        <v>18</v>
      </c>
      <c r="AA17" s="17">
        <v>98</v>
      </c>
      <c r="AB17" s="17">
        <v>0</v>
      </c>
      <c r="AC17" s="17">
        <v>70</v>
      </c>
      <c r="AD17" s="17">
        <v>353</v>
      </c>
    </row>
    <row r="18" spans="2:30" ht="17.25" x14ac:dyDescent="0.25">
      <c r="B18" s="20">
        <v>2010</v>
      </c>
      <c r="C18" s="16">
        <f t="shared" si="0"/>
        <v>3026</v>
      </c>
      <c r="D18" s="17">
        <v>28</v>
      </c>
      <c r="E18" s="17">
        <v>20</v>
      </c>
      <c r="F18" s="17">
        <v>78</v>
      </c>
      <c r="G18" s="17">
        <v>0</v>
      </c>
      <c r="H18" s="17">
        <v>101</v>
      </c>
      <c r="I18" s="17">
        <v>0</v>
      </c>
      <c r="J18" s="17">
        <v>0</v>
      </c>
      <c r="K18" s="17">
        <v>146</v>
      </c>
      <c r="L18" s="18">
        <v>428</v>
      </c>
      <c r="M18" s="17">
        <v>127</v>
      </c>
      <c r="N18" s="18">
        <v>533</v>
      </c>
      <c r="O18" s="17">
        <v>22</v>
      </c>
      <c r="P18" s="17">
        <v>119</v>
      </c>
      <c r="Q18" s="18">
        <v>562</v>
      </c>
      <c r="R18" s="17">
        <v>27</v>
      </c>
      <c r="S18" s="17">
        <v>0</v>
      </c>
      <c r="T18" s="17">
        <v>20</v>
      </c>
      <c r="U18" s="17">
        <v>120</v>
      </c>
      <c r="V18" s="17">
        <v>153</v>
      </c>
      <c r="W18" s="17">
        <v>0</v>
      </c>
      <c r="X18" s="17">
        <v>41</v>
      </c>
      <c r="Y18" s="17">
        <v>0</v>
      </c>
      <c r="Z18" s="17">
        <v>24</v>
      </c>
      <c r="AA18" s="17">
        <v>253</v>
      </c>
      <c r="AB18" s="17">
        <v>0</v>
      </c>
      <c r="AC18" s="17">
        <v>109</v>
      </c>
      <c r="AD18" s="17">
        <v>115</v>
      </c>
    </row>
    <row r="19" spans="2:30" ht="17.25" x14ac:dyDescent="0.25">
      <c r="B19" s="20">
        <v>2011</v>
      </c>
      <c r="C19" s="16">
        <f t="shared" si="0"/>
        <v>2511</v>
      </c>
      <c r="D19" s="17">
        <v>15</v>
      </c>
      <c r="E19" s="17">
        <v>51</v>
      </c>
      <c r="F19" s="17">
        <v>63</v>
      </c>
      <c r="G19" s="17">
        <v>0</v>
      </c>
      <c r="H19" s="17">
        <v>110</v>
      </c>
      <c r="I19" s="17">
        <v>0</v>
      </c>
      <c r="J19" s="17">
        <v>0</v>
      </c>
      <c r="K19" s="17">
        <v>22</v>
      </c>
      <c r="L19" s="18">
        <v>309</v>
      </c>
      <c r="M19" s="17">
        <v>130</v>
      </c>
      <c r="N19" s="18">
        <v>407</v>
      </c>
      <c r="O19" s="17">
        <v>389</v>
      </c>
      <c r="P19" s="17">
        <v>91</v>
      </c>
      <c r="Q19" s="18">
        <v>242</v>
      </c>
      <c r="R19" s="17">
        <v>0</v>
      </c>
      <c r="S19" s="17">
        <v>0</v>
      </c>
      <c r="T19" s="17">
        <v>36</v>
      </c>
      <c r="U19" s="17">
        <v>19</v>
      </c>
      <c r="V19" s="17">
        <v>112</v>
      </c>
      <c r="W19" s="17">
        <v>0</v>
      </c>
      <c r="X19" s="17">
        <v>90</v>
      </c>
      <c r="Y19" s="17">
        <v>0</v>
      </c>
      <c r="Z19" s="17">
        <v>28</v>
      </c>
      <c r="AA19" s="17">
        <v>107</v>
      </c>
      <c r="AB19" s="17">
        <v>0</v>
      </c>
      <c r="AC19" s="17">
        <v>182</v>
      </c>
      <c r="AD19" s="17">
        <v>108</v>
      </c>
    </row>
    <row r="20" spans="2:30" ht="17.25" x14ac:dyDescent="0.25">
      <c r="B20" s="20">
        <v>2012</v>
      </c>
      <c r="C20" s="16">
        <f t="shared" si="0"/>
        <v>2626</v>
      </c>
      <c r="D20" s="17">
        <v>0</v>
      </c>
      <c r="E20" s="17">
        <v>43</v>
      </c>
      <c r="F20" s="17">
        <v>177</v>
      </c>
      <c r="G20" s="17">
        <v>3</v>
      </c>
      <c r="H20" s="17">
        <v>52</v>
      </c>
      <c r="I20" s="17">
        <v>0</v>
      </c>
      <c r="J20" s="17">
        <v>0</v>
      </c>
      <c r="K20" s="17">
        <v>26</v>
      </c>
      <c r="L20" s="18">
        <v>201</v>
      </c>
      <c r="M20" s="17">
        <v>88</v>
      </c>
      <c r="N20" s="18">
        <v>226</v>
      </c>
      <c r="O20" s="17">
        <v>49</v>
      </c>
      <c r="P20" s="17">
        <v>83</v>
      </c>
      <c r="Q20" s="18">
        <v>581</v>
      </c>
      <c r="R20" s="17">
        <v>0</v>
      </c>
      <c r="S20" s="17">
        <v>25</v>
      </c>
      <c r="T20" s="17">
        <v>99</v>
      </c>
      <c r="U20" s="17">
        <v>257</v>
      </c>
      <c r="V20" s="17">
        <v>16</v>
      </c>
      <c r="W20" s="17">
        <v>0</v>
      </c>
      <c r="X20" s="17">
        <v>39</v>
      </c>
      <c r="Y20" s="17">
        <v>0</v>
      </c>
      <c r="Z20" s="17">
        <v>59</v>
      </c>
      <c r="AA20" s="17">
        <v>52</v>
      </c>
      <c r="AB20" s="17">
        <v>0</v>
      </c>
      <c r="AC20" s="17">
        <v>239</v>
      </c>
      <c r="AD20" s="17">
        <v>311</v>
      </c>
    </row>
    <row r="21" spans="2:30" ht="17.25" x14ac:dyDescent="0.25">
      <c r="B21" s="20">
        <v>2013</v>
      </c>
      <c r="C21" s="16">
        <f t="shared" si="0"/>
        <v>2229</v>
      </c>
      <c r="D21" s="17">
        <v>13</v>
      </c>
      <c r="E21" s="17">
        <v>0</v>
      </c>
      <c r="F21" s="17">
        <v>0</v>
      </c>
      <c r="G21" s="17">
        <v>23</v>
      </c>
      <c r="H21" s="17">
        <v>149</v>
      </c>
      <c r="I21" s="17">
        <v>103</v>
      </c>
      <c r="J21" s="17">
        <v>0</v>
      </c>
      <c r="K21" s="17">
        <v>13</v>
      </c>
      <c r="L21" s="18">
        <v>133</v>
      </c>
      <c r="M21" s="17">
        <v>71</v>
      </c>
      <c r="N21" s="18">
        <v>435</v>
      </c>
      <c r="O21" s="17">
        <v>101</v>
      </c>
      <c r="P21" s="17">
        <v>86</v>
      </c>
      <c r="Q21" s="18">
        <v>141</v>
      </c>
      <c r="R21" s="17">
        <v>21</v>
      </c>
      <c r="S21" s="17">
        <v>8</v>
      </c>
      <c r="T21" s="17">
        <v>26</v>
      </c>
      <c r="U21" s="17">
        <v>77</v>
      </c>
      <c r="V21" s="17">
        <v>129</v>
      </c>
      <c r="W21" s="17">
        <v>0</v>
      </c>
      <c r="X21" s="17">
        <v>25</v>
      </c>
      <c r="Y21" s="17">
        <v>0</v>
      </c>
      <c r="Z21" s="17">
        <v>44</v>
      </c>
      <c r="AA21" s="17">
        <v>27</v>
      </c>
      <c r="AB21" s="17">
        <v>0</v>
      </c>
      <c r="AC21" s="17">
        <v>545</v>
      </c>
      <c r="AD21" s="17">
        <v>59</v>
      </c>
    </row>
    <row r="22" spans="2:30" ht="17.25" x14ac:dyDescent="0.25">
      <c r="B22" s="20">
        <v>2014</v>
      </c>
      <c r="C22" s="16">
        <f t="shared" si="0"/>
        <v>1792</v>
      </c>
      <c r="D22" s="17">
        <v>74</v>
      </c>
      <c r="E22" s="17">
        <v>0</v>
      </c>
      <c r="F22" s="17">
        <v>41</v>
      </c>
      <c r="G22" s="17">
        <v>0</v>
      </c>
      <c r="H22" s="17">
        <v>72</v>
      </c>
      <c r="I22" s="17">
        <v>69</v>
      </c>
      <c r="J22" s="17">
        <v>33</v>
      </c>
      <c r="K22" s="17">
        <v>91</v>
      </c>
      <c r="L22" s="18">
        <v>141</v>
      </c>
      <c r="M22" s="17">
        <v>83</v>
      </c>
      <c r="N22" s="18">
        <v>171</v>
      </c>
      <c r="O22" s="17">
        <v>7</v>
      </c>
      <c r="P22" s="17">
        <v>1</v>
      </c>
      <c r="Q22" s="18">
        <v>132</v>
      </c>
      <c r="R22" s="17">
        <v>0</v>
      </c>
      <c r="S22" s="17">
        <v>8</v>
      </c>
      <c r="T22" s="17">
        <v>179</v>
      </c>
      <c r="U22" s="17">
        <v>31</v>
      </c>
      <c r="V22" s="17">
        <v>141</v>
      </c>
      <c r="W22" s="17">
        <v>0</v>
      </c>
      <c r="X22" s="17">
        <v>16</v>
      </c>
      <c r="Y22" s="17">
        <v>27</v>
      </c>
      <c r="Z22" s="17">
        <v>11</v>
      </c>
      <c r="AA22" s="17">
        <v>48</v>
      </c>
      <c r="AB22" s="17">
        <v>40</v>
      </c>
      <c r="AC22" s="17">
        <v>217</v>
      </c>
      <c r="AD22" s="17">
        <v>159</v>
      </c>
    </row>
    <row r="23" spans="2:30" ht="17.25" x14ac:dyDescent="0.25">
      <c r="B23" s="20">
        <v>2015</v>
      </c>
      <c r="C23" s="16">
        <f t="shared" si="0"/>
        <v>901</v>
      </c>
      <c r="D23" s="17">
        <v>0</v>
      </c>
      <c r="E23" s="17">
        <v>0</v>
      </c>
      <c r="F23" s="17">
        <v>56</v>
      </c>
      <c r="G23" s="17">
        <v>0</v>
      </c>
      <c r="H23" s="17">
        <v>6</v>
      </c>
      <c r="I23" s="17">
        <v>78</v>
      </c>
      <c r="J23" s="17">
        <v>0</v>
      </c>
      <c r="K23" s="17">
        <v>0</v>
      </c>
      <c r="L23" s="18">
        <v>8</v>
      </c>
      <c r="M23" s="17">
        <v>107</v>
      </c>
      <c r="N23" s="18">
        <v>221</v>
      </c>
      <c r="O23" s="17">
        <v>25</v>
      </c>
      <c r="P23" s="17">
        <v>44</v>
      </c>
      <c r="Q23" s="18">
        <v>36</v>
      </c>
      <c r="R23" s="17">
        <v>0</v>
      </c>
      <c r="S23" s="17">
        <v>0</v>
      </c>
      <c r="T23" s="17">
        <v>52</v>
      </c>
      <c r="U23" s="17">
        <v>10</v>
      </c>
      <c r="V23" s="17">
        <v>81</v>
      </c>
      <c r="W23" s="17">
        <v>0</v>
      </c>
      <c r="X23" s="17">
        <v>2</v>
      </c>
      <c r="Y23" s="17">
        <v>1</v>
      </c>
      <c r="Z23" s="17">
        <v>32</v>
      </c>
      <c r="AA23" s="17">
        <v>48</v>
      </c>
      <c r="AB23" s="17">
        <v>0</v>
      </c>
      <c r="AC23" s="17">
        <v>76</v>
      </c>
      <c r="AD23" s="17">
        <v>18</v>
      </c>
    </row>
    <row r="24" spans="2:30" ht="17.25" x14ac:dyDescent="0.25">
      <c r="B24" s="20">
        <v>2016</v>
      </c>
      <c r="C24" s="16">
        <f>SUM(D24:AD24)</f>
        <v>831</v>
      </c>
      <c r="D24" s="22">
        <v>17</v>
      </c>
      <c r="E24" s="22">
        <v>0</v>
      </c>
      <c r="F24" s="22">
        <v>6</v>
      </c>
      <c r="G24" s="22">
        <v>0</v>
      </c>
      <c r="H24" s="22">
        <v>66</v>
      </c>
      <c r="I24" s="22">
        <v>3</v>
      </c>
      <c r="J24" s="22">
        <v>0</v>
      </c>
      <c r="K24" s="22">
        <v>26</v>
      </c>
      <c r="L24" s="18">
        <v>12</v>
      </c>
      <c r="M24" s="23">
        <v>49</v>
      </c>
      <c r="N24" s="19">
        <v>165</v>
      </c>
      <c r="O24" s="22">
        <v>82</v>
      </c>
      <c r="P24" s="22">
        <v>22</v>
      </c>
      <c r="Q24" s="18">
        <v>91</v>
      </c>
      <c r="R24" s="22">
        <v>0</v>
      </c>
      <c r="S24" s="22">
        <v>0</v>
      </c>
      <c r="T24" s="22">
        <v>136</v>
      </c>
      <c r="U24" s="22">
        <v>19</v>
      </c>
      <c r="V24" s="22">
        <v>21</v>
      </c>
      <c r="W24" s="22">
        <v>0</v>
      </c>
      <c r="X24" s="22">
        <v>0</v>
      </c>
      <c r="Y24" s="22">
        <v>1</v>
      </c>
      <c r="Z24" s="23">
        <v>17</v>
      </c>
      <c r="AA24" s="22">
        <v>4</v>
      </c>
      <c r="AB24" s="22">
        <v>0</v>
      </c>
      <c r="AC24" s="22">
        <v>66</v>
      </c>
      <c r="AD24" s="23">
        <v>28</v>
      </c>
    </row>
    <row r="25" spans="2:30" ht="17.25" x14ac:dyDescent="0.25">
      <c r="B25" s="20">
        <v>2017</v>
      </c>
      <c r="C25" s="16">
        <f>SUM(D25:AD25)</f>
        <v>549</v>
      </c>
      <c r="D25" s="22">
        <v>0</v>
      </c>
      <c r="E25" s="22">
        <v>0</v>
      </c>
      <c r="F25" s="22">
        <v>0</v>
      </c>
      <c r="G25" s="22">
        <v>11</v>
      </c>
      <c r="H25" s="22">
        <v>34</v>
      </c>
      <c r="I25" s="22">
        <v>20</v>
      </c>
      <c r="J25" s="22">
        <v>0</v>
      </c>
      <c r="K25" s="22">
        <v>3</v>
      </c>
      <c r="L25" s="18">
        <v>39</v>
      </c>
      <c r="M25" s="23">
        <v>26</v>
      </c>
      <c r="N25" s="19">
        <v>95</v>
      </c>
      <c r="O25" s="22">
        <v>30</v>
      </c>
      <c r="P25" s="22">
        <v>90</v>
      </c>
      <c r="Q25" s="18">
        <v>73</v>
      </c>
      <c r="R25" s="22">
        <v>0</v>
      </c>
      <c r="S25" s="22">
        <v>0</v>
      </c>
      <c r="T25" s="22">
        <v>4</v>
      </c>
      <c r="U25" s="22">
        <v>15</v>
      </c>
      <c r="V25" s="22">
        <v>2</v>
      </c>
      <c r="W25" s="22">
        <v>0</v>
      </c>
      <c r="X25" s="22">
        <v>8</v>
      </c>
      <c r="Y25" s="22">
        <v>6</v>
      </c>
      <c r="Z25" s="23">
        <v>6</v>
      </c>
      <c r="AA25" s="22">
        <v>0</v>
      </c>
      <c r="AB25" s="22">
        <v>0</v>
      </c>
      <c r="AC25" s="22">
        <v>68</v>
      </c>
      <c r="AD25" s="23">
        <v>19</v>
      </c>
    </row>
    <row r="26" spans="2:30" ht="17.25" x14ac:dyDescent="0.25">
      <c r="B26" s="20">
        <v>2018</v>
      </c>
      <c r="C26" s="16">
        <f>SUM(D26:AD26)</f>
        <v>1158</v>
      </c>
      <c r="D26" s="24">
        <v>0</v>
      </c>
      <c r="E26" s="25">
        <v>90</v>
      </c>
      <c r="F26" s="24">
        <v>0</v>
      </c>
      <c r="G26" s="24">
        <v>0</v>
      </c>
      <c r="H26" s="24">
        <v>55</v>
      </c>
      <c r="I26" s="24">
        <v>35</v>
      </c>
      <c r="J26" s="24">
        <v>0</v>
      </c>
      <c r="K26" s="24">
        <v>67</v>
      </c>
      <c r="L26" s="24">
        <v>138</v>
      </c>
      <c r="M26" s="24">
        <v>42</v>
      </c>
      <c r="N26" s="24">
        <v>266</v>
      </c>
      <c r="O26" s="24">
        <v>0</v>
      </c>
      <c r="P26" s="24">
        <v>8</v>
      </c>
      <c r="Q26" s="24">
        <v>159</v>
      </c>
      <c r="R26" s="24">
        <v>0</v>
      </c>
      <c r="S26" s="24">
        <v>0</v>
      </c>
      <c r="T26" s="24">
        <v>74</v>
      </c>
      <c r="U26" s="24">
        <v>2</v>
      </c>
      <c r="V26" s="24">
        <v>10</v>
      </c>
      <c r="W26" s="24">
        <v>25</v>
      </c>
      <c r="X26" s="24">
        <v>0</v>
      </c>
      <c r="Y26" s="24">
        <v>15</v>
      </c>
      <c r="Z26" s="24">
        <v>0</v>
      </c>
      <c r="AA26" s="24">
        <v>61</v>
      </c>
      <c r="AB26" s="24">
        <v>0</v>
      </c>
      <c r="AC26" s="24">
        <v>102</v>
      </c>
      <c r="AD26" s="24">
        <v>9</v>
      </c>
    </row>
    <row r="27" spans="2:30" ht="17.25" x14ac:dyDescent="0.25">
      <c r="B27" s="20">
        <v>2019</v>
      </c>
      <c r="C27" s="16">
        <f>SUM(D27:AD27)</f>
        <v>1050</v>
      </c>
      <c r="D27" s="26">
        <v>0</v>
      </c>
      <c r="E27" s="26">
        <v>0</v>
      </c>
      <c r="F27" s="26">
        <v>0</v>
      </c>
      <c r="G27" s="26">
        <v>0</v>
      </c>
      <c r="H27" s="26">
        <v>24</v>
      </c>
      <c r="I27" s="26">
        <v>0</v>
      </c>
      <c r="J27" s="26">
        <v>79</v>
      </c>
      <c r="K27" s="26">
        <v>1</v>
      </c>
      <c r="L27" s="26">
        <v>0</v>
      </c>
      <c r="M27" s="26">
        <v>59</v>
      </c>
      <c r="N27" s="26">
        <v>406</v>
      </c>
      <c r="O27" s="26">
        <v>42</v>
      </c>
      <c r="P27" s="26">
        <v>34</v>
      </c>
      <c r="Q27" s="26">
        <v>57</v>
      </c>
      <c r="R27" s="26">
        <v>20</v>
      </c>
      <c r="S27" s="26">
        <v>15</v>
      </c>
      <c r="T27" s="26">
        <v>105</v>
      </c>
      <c r="U27" s="26">
        <v>11</v>
      </c>
      <c r="V27" s="26">
        <v>23</v>
      </c>
      <c r="W27" s="26">
        <v>18</v>
      </c>
      <c r="X27" s="26">
        <v>34</v>
      </c>
      <c r="Y27" s="26">
        <v>16</v>
      </c>
      <c r="Z27" s="26">
        <v>2</v>
      </c>
      <c r="AA27" s="26">
        <v>5</v>
      </c>
      <c r="AB27" s="26">
        <v>0</v>
      </c>
      <c r="AC27" s="26">
        <v>95</v>
      </c>
      <c r="AD27" s="26">
        <v>4</v>
      </c>
    </row>
    <row r="28" spans="2:30" ht="17.25" x14ac:dyDescent="0.25">
      <c r="B28" s="20">
        <v>2020</v>
      </c>
      <c r="C28" s="16">
        <f>SUM(D28:AD28)</f>
        <v>1040</v>
      </c>
      <c r="D28" s="26">
        <v>0</v>
      </c>
      <c r="E28" s="26">
        <v>0</v>
      </c>
      <c r="F28" s="26">
        <v>11</v>
      </c>
      <c r="G28" s="26">
        <v>0</v>
      </c>
      <c r="H28" s="26">
        <v>70</v>
      </c>
      <c r="I28" s="26">
        <v>0</v>
      </c>
      <c r="J28" s="26">
        <v>78</v>
      </c>
      <c r="K28" s="26">
        <v>0</v>
      </c>
      <c r="L28" s="26">
        <v>75</v>
      </c>
      <c r="M28" s="26">
        <v>35</v>
      </c>
      <c r="N28" s="26">
        <v>351</v>
      </c>
      <c r="O28" s="26">
        <v>63</v>
      </c>
      <c r="P28" s="26">
        <v>3</v>
      </c>
      <c r="Q28" s="26">
        <v>116</v>
      </c>
      <c r="R28" s="26">
        <v>0</v>
      </c>
      <c r="S28" s="26">
        <v>10</v>
      </c>
      <c r="T28" s="26">
        <v>44</v>
      </c>
      <c r="U28" s="26">
        <v>5</v>
      </c>
      <c r="V28" s="26">
        <v>2</v>
      </c>
      <c r="W28" s="26">
        <v>0</v>
      </c>
      <c r="X28" s="26">
        <v>8</v>
      </c>
      <c r="Y28" s="26">
        <v>0</v>
      </c>
      <c r="Z28" s="26">
        <v>5</v>
      </c>
      <c r="AA28" s="26">
        <v>93</v>
      </c>
      <c r="AB28" s="26">
        <v>0</v>
      </c>
      <c r="AC28" s="26">
        <v>66</v>
      </c>
      <c r="AD28" s="26">
        <v>5</v>
      </c>
    </row>
    <row r="29" spans="2:30" ht="24" customHeight="1" x14ac:dyDescent="0.25">
      <c r="B29" s="27" t="s">
        <v>30</v>
      </c>
      <c r="C29" s="28">
        <f>SUM(C3:C28)</f>
        <v>55818</v>
      </c>
      <c r="D29" s="28">
        <f t="shared" ref="D29:AD29" si="1">SUM(D3:D28)</f>
        <v>183</v>
      </c>
      <c r="E29" s="28">
        <f t="shared" si="1"/>
        <v>860</v>
      </c>
      <c r="F29" s="28">
        <f t="shared" si="1"/>
        <v>535</v>
      </c>
      <c r="G29" s="28">
        <f t="shared" si="1"/>
        <v>37</v>
      </c>
      <c r="H29" s="28">
        <f t="shared" si="1"/>
        <v>3444</v>
      </c>
      <c r="I29" s="28">
        <f t="shared" si="1"/>
        <v>627</v>
      </c>
      <c r="J29" s="28">
        <f>SUM(J3:J28)</f>
        <v>190</v>
      </c>
      <c r="K29" s="28">
        <f t="shared" si="1"/>
        <v>1187</v>
      </c>
      <c r="L29" s="28">
        <f t="shared" si="1"/>
        <v>4251</v>
      </c>
      <c r="M29" s="28">
        <f t="shared" si="1"/>
        <v>3489</v>
      </c>
      <c r="N29" s="28">
        <f t="shared" si="1"/>
        <v>4663</v>
      </c>
      <c r="O29" s="28">
        <f t="shared" si="1"/>
        <v>2845</v>
      </c>
      <c r="P29" s="28">
        <f t="shared" si="1"/>
        <v>6180</v>
      </c>
      <c r="Q29" s="28">
        <f t="shared" si="1"/>
        <v>13566</v>
      </c>
      <c r="R29" s="28">
        <f t="shared" si="1"/>
        <v>68</v>
      </c>
      <c r="S29" s="28">
        <f t="shared" si="1"/>
        <v>794</v>
      </c>
      <c r="T29" s="28">
        <f t="shared" si="1"/>
        <v>1436</v>
      </c>
      <c r="U29" s="28">
        <f t="shared" si="1"/>
        <v>1459</v>
      </c>
      <c r="V29" s="28">
        <v>2104</v>
      </c>
      <c r="W29" s="28">
        <f t="shared" si="1"/>
        <v>79</v>
      </c>
      <c r="X29" s="28">
        <f t="shared" si="1"/>
        <v>950</v>
      </c>
      <c r="Y29" s="28">
        <f t="shared" si="1"/>
        <v>92</v>
      </c>
      <c r="Z29" s="28">
        <f t="shared" si="1"/>
        <v>332</v>
      </c>
      <c r="AA29" s="28">
        <f t="shared" si="1"/>
        <v>1024</v>
      </c>
      <c r="AB29" s="28">
        <f t="shared" si="1"/>
        <v>40</v>
      </c>
      <c r="AC29" s="28">
        <f t="shared" si="1"/>
        <v>2296</v>
      </c>
      <c r="AD29" s="28">
        <f t="shared" si="1"/>
        <v>3062</v>
      </c>
    </row>
    <row r="30" spans="2:30" x14ac:dyDescent="0.25">
      <c r="D30" s="1">
        <v>0</v>
      </c>
    </row>
    <row r="31" spans="2:30" x14ac:dyDescent="0.25">
      <c r="B31" s="29" t="s">
        <v>31</v>
      </c>
      <c r="C31" s="29">
        <f>SUM(C3:C10)</f>
        <v>5880</v>
      </c>
      <c r="D31" s="29">
        <v>0</v>
      </c>
      <c r="E31" s="29">
        <f t="shared" ref="E31:AD31" si="2">SUM(E3:E10)</f>
        <v>0</v>
      </c>
      <c r="F31" s="29">
        <f t="shared" si="2"/>
        <v>0</v>
      </c>
      <c r="G31" s="29">
        <f t="shared" si="2"/>
        <v>0</v>
      </c>
      <c r="H31" s="29">
        <f t="shared" si="2"/>
        <v>0</v>
      </c>
      <c r="I31" s="29">
        <f t="shared" si="2"/>
        <v>0</v>
      </c>
      <c r="J31" s="29">
        <f t="shared" si="2"/>
        <v>0</v>
      </c>
      <c r="K31" s="29">
        <f t="shared" si="2"/>
        <v>0</v>
      </c>
      <c r="L31" s="29">
        <f t="shared" si="2"/>
        <v>79</v>
      </c>
      <c r="M31" s="29">
        <f t="shared" si="2"/>
        <v>676</v>
      </c>
      <c r="N31" s="29">
        <f t="shared" si="2"/>
        <v>70</v>
      </c>
      <c r="O31" s="29">
        <f t="shared" si="2"/>
        <v>50</v>
      </c>
      <c r="P31" s="29">
        <f t="shared" si="2"/>
        <v>1741</v>
      </c>
      <c r="Q31" s="29">
        <f t="shared" si="2"/>
        <v>3023</v>
      </c>
      <c r="R31" s="29">
        <f t="shared" si="2"/>
        <v>0</v>
      </c>
      <c r="S31" s="29">
        <f t="shared" si="2"/>
        <v>0</v>
      </c>
      <c r="T31" s="29">
        <f t="shared" si="2"/>
        <v>83</v>
      </c>
      <c r="U31" s="29">
        <f t="shared" si="2"/>
        <v>0</v>
      </c>
      <c r="V31" s="29">
        <v>0</v>
      </c>
      <c r="W31" s="29">
        <f t="shared" si="2"/>
        <v>0</v>
      </c>
      <c r="X31" s="29">
        <f t="shared" si="2"/>
        <v>42</v>
      </c>
      <c r="Y31" s="29">
        <f t="shared" si="2"/>
        <v>0</v>
      </c>
      <c r="Z31" s="29">
        <f t="shared" si="2"/>
        <v>0</v>
      </c>
      <c r="AA31" s="29">
        <f t="shared" si="2"/>
        <v>0</v>
      </c>
      <c r="AB31" s="29">
        <f t="shared" si="2"/>
        <v>0</v>
      </c>
      <c r="AC31" s="29">
        <f t="shared" si="2"/>
        <v>76</v>
      </c>
      <c r="AD31" s="29">
        <f t="shared" si="2"/>
        <v>40</v>
      </c>
    </row>
    <row r="32" spans="2:30" x14ac:dyDescent="0.25">
      <c r="B32" s="29" t="s">
        <v>32</v>
      </c>
      <c r="C32" s="29">
        <f>SUM(C11:C28)</f>
        <v>49938</v>
      </c>
      <c r="D32" s="29">
        <v>0</v>
      </c>
      <c r="E32" s="29">
        <f t="shared" ref="E32:AD32" si="3">SUM(E11:E28)</f>
        <v>860</v>
      </c>
      <c r="F32" s="29">
        <f t="shared" si="3"/>
        <v>535</v>
      </c>
      <c r="G32" s="29">
        <f t="shared" si="3"/>
        <v>37</v>
      </c>
      <c r="H32" s="29">
        <f t="shared" si="3"/>
        <v>3444</v>
      </c>
      <c r="I32" s="29">
        <f t="shared" si="3"/>
        <v>627</v>
      </c>
      <c r="J32" s="29">
        <f t="shared" si="3"/>
        <v>190</v>
      </c>
      <c r="K32" s="29">
        <f t="shared" si="3"/>
        <v>1187</v>
      </c>
      <c r="L32" s="29">
        <f t="shared" si="3"/>
        <v>4172</v>
      </c>
      <c r="M32" s="29">
        <f t="shared" si="3"/>
        <v>2813</v>
      </c>
      <c r="N32" s="29">
        <f t="shared" si="3"/>
        <v>4593</v>
      </c>
      <c r="O32" s="29">
        <f t="shared" si="3"/>
        <v>2795</v>
      </c>
      <c r="P32" s="29">
        <f t="shared" si="3"/>
        <v>4439</v>
      </c>
      <c r="Q32" s="29">
        <f t="shared" si="3"/>
        <v>10543</v>
      </c>
      <c r="R32" s="29">
        <f t="shared" si="3"/>
        <v>68</v>
      </c>
      <c r="S32" s="29">
        <f t="shared" si="3"/>
        <v>794</v>
      </c>
      <c r="T32" s="29">
        <f t="shared" si="3"/>
        <v>1353</v>
      </c>
      <c r="U32" s="29">
        <f t="shared" si="3"/>
        <v>1459</v>
      </c>
      <c r="V32" s="29">
        <v>2104</v>
      </c>
      <c r="W32" s="29">
        <f t="shared" si="3"/>
        <v>79</v>
      </c>
      <c r="X32" s="29">
        <f t="shared" si="3"/>
        <v>908</v>
      </c>
      <c r="Y32" s="29">
        <f t="shared" si="3"/>
        <v>92</v>
      </c>
      <c r="Z32" s="29">
        <f t="shared" si="3"/>
        <v>332</v>
      </c>
      <c r="AA32" s="29">
        <f t="shared" si="3"/>
        <v>1024</v>
      </c>
      <c r="AB32" s="29">
        <f t="shared" si="3"/>
        <v>40</v>
      </c>
      <c r="AC32" s="29">
        <f t="shared" si="3"/>
        <v>2220</v>
      </c>
      <c r="AD32" s="29">
        <f t="shared" si="3"/>
        <v>3022</v>
      </c>
    </row>
    <row r="33" spans="2:44" x14ac:dyDescent="0.25">
      <c r="C33" s="30"/>
      <c r="D33" s="30">
        <v>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</row>
    <row r="34" spans="2:44" s="3" customFormat="1" ht="15.75" x14ac:dyDescent="0.25">
      <c r="B34" s="31" t="s">
        <v>154</v>
      </c>
      <c r="C34" s="32">
        <f t="shared" ref="C34:AD34" si="4">AVERAGE(C3:C28)</f>
        <v>2146.8461538461538</v>
      </c>
      <c r="D34" s="32">
        <v>0</v>
      </c>
      <c r="E34" s="32">
        <f t="shared" si="4"/>
        <v>33.07692307692308</v>
      </c>
      <c r="F34" s="32">
        <f t="shared" si="4"/>
        <v>20.576923076923077</v>
      </c>
      <c r="G34" s="32">
        <f t="shared" si="4"/>
        <v>1.4230769230769231</v>
      </c>
      <c r="H34" s="32">
        <f t="shared" si="4"/>
        <v>132.46153846153845</v>
      </c>
      <c r="I34" s="32">
        <f t="shared" si="4"/>
        <v>24.115384615384617</v>
      </c>
      <c r="J34" s="32">
        <f>AVERAGE(J3:J28)</f>
        <v>7.3076923076923075</v>
      </c>
      <c r="K34" s="32">
        <f t="shared" si="4"/>
        <v>45.653846153846153</v>
      </c>
      <c r="L34" s="32">
        <f t="shared" si="4"/>
        <v>163.5</v>
      </c>
      <c r="M34" s="32">
        <f t="shared" si="4"/>
        <v>134.19230769230768</v>
      </c>
      <c r="N34" s="32">
        <f t="shared" si="4"/>
        <v>179.34615384615384</v>
      </c>
      <c r="O34" s="32">
        <f t="shared" si="4"/>
        <v>109.42307692307692</v>
      </c>
      <c r="P34" s="32">
        <f t="shared" si="4"/>
        <v>237.69230769230768</v>
      </c>
      <c r="Q34" s="32">
        <f t="shared" si="4"/>
        <v>521.76923076923072</v>
      </c>
      <c r="R34" s="32">
        <f t="shared" si="4"/>
        <v>2.6153846153846154</v>
      </c>
      <c r="S34" s="32">
        <f t="shared" si="4"/>
        <v>30.53846153846154</v>
      </c>
      <c r="T34" s="32">
        <f t="shared" si="4"/>
        <v>55.230769230769234</v>
      </c>
      <c r="U34" s="32">
        <f t="shared" si="4"/>
        <v>56.115384615384613</v>
      </c>
      <c r="V34" s="32">
        <f t="shared" si="4"/>
        <v>81.884615384615387</v>
      </c>
      <c r="W34" s="32">
        <f t="shared" si="4"/>
        <v>3.0384615384615383</v>
      </c>
      <c r="X34" s="32">
        <f t="shared" si="4"/>
        <v>36.53846153846154</v>
      </c>
      <c r="Y34" s="32">
        <f t="shared" si="4"/>
        <v>3.5384615384615383</v>
      </c>
      <c r="Z34" s="32">
        <f t="shared" si="4"/>
        <v>12.76923076923077</v>
      </c>
      <c r="AA34" s="32">
        <f t="shared" si="4"/>
        <v>39.384615384615387</v>
      </c>
      <c r="AB34" s="32">
        <f t="shared" si="4"/>
        <v>1.5384615384615385</v>
      </c>
      <c r="AC34" s="32">
        <f t="shared" si="4"/>
        <v>88.307692307692307</v>
      </c>
      <c r="AD34" s="32">
        <f t="shared" si="4"/>
        <v>117.76923076923077</v>
      </c>
    </row>
    <row r="35" spans="2:44" s="3" customFormat="1" ht="15.75" x14ac:dyDescent="0.25">
      <c r="D35" s="3">
        <v>0</v>
      </c>
    </row>
    <row r="36" spans="2:44" s="3" customFormat="1" ht="15.75" x14ac:dyDescent="0.25">
      <c r="B36" s="33" t="s">
        <v>34</v>
      </c>
      <c r="C36" s="34">
        <f t="shared" ref="C36:AD36" si="5">AVERAGE(C3:C10)</f>
        <v>735</v>
      </c>
      <c r="D36" s="34">
        <v>27</v>
      </c>
      <c r="E36" s="34">
        <f t="shared" si="5"/>
        <v>0</v>
      </c>
      <c r="F36" s="34">
        <f t="shared" si="5"/>
        <v>0</v>
      </c>
      <c r="G36" s="34">
        <f t="shared" si="5"/>
        <v>0</v>
      </c>
      <c r="H36" s="34">
        <f t="shared" si="5"/>
        <v>0</v>
      </c>
      <c r="I36" s="34">
        <f t="shared" si="5"/>
        <v>0</v>
      </c>
      <c r="J36" s="34">
        <f>AVERAGE(J3:J10)</f>
        <v>0</v>
      </c>
      <c r="K36" s="34">
        <f t="shared" si="5"/>
        <v>0</v>
      </c>
      <c r="L36" s="34">
        <f t="shared" si="5"/>
        <v>9.875</v>
      </c>
      <c r="M36" s="34">
        <f t="shared" si="5"/>
        <v>84.5</v>
      </c>
      <c r="N36" s="34">
        <f t="shared" si="5"/>
        <v>8.75</v>
      </c>
      <c r="O36" s="34">
        <f t="shared" si="5"/>
        <v>6.25</v>
      </c>
      <c r="P36" s="34">
        <f t="shared" si="5"/>
        <v>217.625</v>
      </c>
      <c r="Q36" s="34">
        <f t="shared" si="5"/>
        <v>377.875</v>
      </c>
      <c r="R36" s="34">
        <f t="shared" si="5"/>
        <v>0</v>
      </c>
      <c r="S36" s="34">
        <f t="shared" si="5"/>
        <v>0</v>
      </c>
      <c r="T36" s="34">
        <f t="shared" si="5"/>
        <v>10.375</v>
      </c>
      <c r="U36" s="34">
        <f t="shared" si="5"/>
        <v>0</v>
      </c>
      <c r="V36" s="34">
        <f t="shared" si="5"/>
        <v>0</v>
      </c>
      <c r="W36" s="34">
        <f t="shared" si="5"/>
        <v>0</v>
      </c>
      <c r="X36" s="34">
        <f t="shared" si="5"/>
        <v>5.25</v>
      </c>
      <c r="Y36" s="34">
        <f t="shared" si="5"/>
        <v>0</v>
      </c>
      <c r="Z36" s="34">
        <f t="shared" si="5"/>
        <v>0</v>
      </c>
      <c r="AA36" s="34">
        <f t="shared" si="5"/>
        <v>0</v>
      </c>
      <c r="AB36" s="34">
        <f t="shared" si="5"/>
        <v>0</v>
      </c>
      <c r="AC36" s="34">
        <f t="shared" si="5"/>
        <v>9.5</v>
      </c>
      <c r="AD36" s="34">
        <f t="shared" si="5"/>
        <v>5</v>
      </c>
    </row>
    <row r="37" spans="2:44" s="4" customFormat="1" ht="15.75" x14ac:dyDescent="0.25">
      <c r="B37" s="33" t="s">
        <v>35</v>
      </c>
      <c r="C37" s="34">
        <f t="shared" ref="C37:AD37" si="6">AVERAGE(C11:C28)</f>
        <v>2774.3333333333335</v>
      </c>
      <c r="D37" s="34">
        <f t="shared" si="6"/>
        <v>10.166666666666666</v>
      </c>
      <c r="E37" s="34">
        <f t="shared" si="6"/>
        <v>47.777777777777779</v>
      </c>
      <c r="F37" s="34">
        <f t="shared" si="6"/>
        <v>29.722222222222221</v>
      </c>
      <c r="G37" s="34">
        <f t="shared" si="6"/>
        <v>2.0555555555555554</v>
      </c>
      <c r="H37" s="34">
        <f t="shared" si="6"/>
        <v>191.33333333333334</v>
      </c>
      <c r="I37" s="34">
        <f t="shared" si="6"/>
        <v>34.833333333333336</v>
      </c>
      <c r="J37" s="34">
        <f>AVERAGE(J11:J28)</f>
        <v>10.555555555555555</v>
      </c>
      <c r="K37" s="34">
        <f t="shared" si="6"/>
        <v>65.944444444444443</v>
      </c>
      <c r="L37" s="34">
        <f t="shared" si="6"/>
        <v>231.77777777777777</v>
      </c>
      <c r="M37" s="34">
        <f t="shared" si="6"/>
        <v>156.27777777777777</v>
      </c>
      <c r="N37" s="34">
        <f t="shared" si="6"/>
        <v>255.16666666666666</v>
      </c>
      <c r="O37" s="34">
        <f t="shared" si="6"/>
        <v>155.27777777777777</v>
      </c>
      <c r="P37" s="34">
        <f t="shared" si="6"/>
        <v>246.61111111111111</v>
      </c>
      <c r="Q37" s="34">
        <f t="shared" si="6"/>
        <v>585.72222222222217</v>
      </c>
      <c r="R37" s="34">
        <f t="shared" si="6"/>
        <v>3.7777777777777777</v>
      </c>
      <c r="S37" s="34">
        <f t="shared" si="6"/>
        <v>44.111111111111114</v>
      </c>
      <c r="T37" s="34">
        <f t="shared" si="6"/>
        <v>75.166666666666671</v>
      </c>
      <c r="U37" s="34">
        <f t="shared" si="6"/>
        <v>81.055555555555557</v>
      </c>
      <c r="V37" s="34">
        <f t="shared" si="6"/>
        <v>118.27777777777777</v>
      </c>
      <c r="W37" s="34">
        <f t="shared" si="6"/>
        <v>4.3888888888888893</v>
      </c>
      <c r="X37" s="34">
        <f t="shared" si="6"/>
        <v>50.444444444444443</v>
      </c>
      <c r="Y37" s="34">
        <f t="shared" si="6"/>
        <v>5.1111111111111107</v>
      </c>
      <c r="Z37" s="34">
        <f t="shared" si="6"/>
        <v>18.444444444444443</v>
      </c>
      <c r="AA37" s="34">
        <f t="shared" si="6"/>
        <v>56.888888888888886</v>
      </c>
      <c r="AB37" s="34">
        <f t="shared" si="6"/>
        <v>2.2222222222222223</v>
      </c>
      <c r="AC37" s="34">
        <f t="shared" si="6"/>
        <v>123.33333333333333</v>
      </c>
      <c r="AD37" s="34">
        <f t="shared" si="6"/>
        <v>167.88888888888889</v>
      </c>
    </row>
    <row r="38" spans="2:44" x14ac:dyDescent="0.25">
      <c r="B38" s="35" t="s">
        <v>36</v>
      </c>
    </row>
    <row r="40" spans="2:44" ht="16.5" thickBot="1" x14ac:dyDescent="0.3">
      <c r="B40" s="10" t="s">
        <v>37</v>
      </c>
      <c r="C40" s="10"/>
      <c r="Y40" s="36"/>
      <c r="Z40" s="37"/>
      <c r="AA40" s="38"/>
      <c r="AB40" s="38" t="str">
        <f>B38</f>
        <v>Atualizado até 25/01/2021</v>
      </c>
      <c r="AC40" s="37"/>
      <c r="AD40" s="37"/>
      <c r="AE40" s="37"/>
      <c r="AF40" s="37"/>
      <c r="AG40" s="37"/>
      <c r="AH40" s="37"/>
      <c r="AI40" s="37"/>
      <c r="AM40" s="39" t="s">
        <v>38</v>
      </c>
      <c r="AN40" s="40"/>
      <c r="AO40" s="40"/>
      <c r="AP40" s="41">
        <v>43677</v>
      </c>
    </row>
    <row r="41" spans="2:44" ht="45.75" thickBot="1" x14ac:dyDescent="0.3">
      <c r="B41" s="337" t="s">
        <v>153</v>
      </c>
      <c r="C41" s="42">
        <v>1995</v>
      </c>
      <c r="D41" s="42">
        <v>1996</v>
      </c>
      <c r="E41" s="42">
        <v>1997</v>
      </c>
      <c r="F41" s="42">
        <v>1998</v>
      </c>
      <c r="G41" s="42">
        <v>1999</v>
      </c>
      <c r="H41" s="42">
        <v>2000</v>
      </c>
      <c r="I41" s="42">
        <v>2001</v>
      </c>
      <c r="J41" s="42">
        <v>2002</v>
      </c>
      <c r="K41" s="42">
        <v>2003</v>
      </c>
      <c r="L41" s="42">
        <v>2004</v>
      </c>
      <c r="M41" s="42">
        <v>2005</v>
      </c>
      <c r="N41" s="42">
        <v>2006</v>
      </c>
      <c r="O41" s="42">
        <v>2007</v>
      </c>
      <c r="P41" s="42">
        <v>2008</v>
      </c>
      <c r="Q41" s="42">
        <v>2009</v>
      </c>
      <c r="R41" s="42">
        <v>2010</v>
      </c>
      <c r="S41" s="42">
        <v>2011</v>
      </c>
      <c r="T41" s="42">
        <v>2012</v>
      </c>
      <c r="U41" s="42">
        <v>2013</v>
      </c>
      <c r="V41" s="42">
        <v>2014</v>
      </c>
      <c r="W41" s="42">
        <v>2015</v>
      </c>
      <c r="X41" s="43">
        <v>2016</v>
      </c>
      <c r="Y41" s="42">
        <v>2017</v>
      </c>
      <c r="Z41" s="42">
        <v>2018</v>
      </c>
      <c r="AA41" s="42">
        <v>2019</v>
      </c>
      <c r="AB41" s="42">
        <v>2020</v>
      </c>
      <c r="AC41" s="44" t="s">
        <v>30</v>
      </c>
      <c r="AD41" s="45" t="s">
        <v>31</v>
      </c>
      <c r="AE41" s="46" t="s">
        <v>32</v>
      </c>
      <c r="AF41" s="47" t="s">
        <v>33</v>
      </c>
      <c r="AG41" s="48" t="s">
        <v>34</v>
      </c>
      <c r="AH41" s="49" t="s">
        <v>39</v>
      </c>
      <c r="AI41" s="49" t="s">
        <v>40</v>
      </c>
      <c r="AJ41" s="50" t="s">
        <v>41</v>
      </c>
      <c r="AK41" s="50" t="s">
        <v>42</v>
      </c>
      <c r="AM41" s="51" t="s">
        <v>43</v>
      </c>
      <c r="AN41" s="51" t="s">
        <v>44</v>
      </c>
      <c r="AO41" s="51" t="s">
        <v>45</v>
      </c>
      <c r="AP41" s="51" t="s">
        <v>46</v>
      </c>
      <c r="AR41" s="5"/>
    </row>
    <row r="42" spans="2:44" ht="18.75" x14ac:dyDescent="0.25">
      <c r="B42" s="339" t="s">
        <v>13</v>
      </c>
      <c r="C42" s="19">
        <v>0</v>
      </c>
      <c r="D42" s="18">
        <v>46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24</v>
      </c>
      <c r="K42" s="18">
        <v>0</v>
      </c>
      <c r="L42" s="18">
        <v>19</v>
      </c>
      <c r="M42" s="18">
        <v>0</v>
      </c>
      <c r="N42" s="18">
        <v>221</v>
      </c>
      <c r="O42" s="18">
        <v>425</v>
      </c>
      <c r="P42" s="18">
        <v>231</v>
      </c>
      <c r="Q42" s="18">
        <v>421</v>
      </c>
      <c r="R42" s="18">
        <v>533</v>
      </c>
      <c r="S42" s="18">
        <v>407</v>
      </c>
      <c r="T42" s="18">
        <v>226</v>
      </c>
      <c r="U42" s="18">
        <v>435</v>
      </c>
      <c r="V42" s="18">
        <v>171</v>
      </c>
      <c r="W42" s="18">
        <v>221</v>
      </c>
      <c r="X42" s="53">
        <v>165</v>
      </c>
      <c r="Y42" s="53">
        <v>95</v>
      </c>
      <c r="Z42" s="24">
        <v>266</v>
      </c>
      <c r="AA42" s="26">
        <v>406</v>
      </c>
      <c r="AB42" s="26">
        <v>351</v>
      </c>
      <c r="AC42" s="54">
        <f t="shared" ref="AC42:AC68" si="7">SUM(C42:AB42)</f>
        <v>4663</v>
      </c>
      <c r="AD42" s="55">
        <f t="shared" ref="AD42:AD68" si="8">SUM(C42:J42)</f>
        <v>70</v>
      </c>
      <c r="AE42" s="56">
        <f t="shared" ref="AE42:AE68" si="9">SUM(K42:AB42)</f>
        <v>4593</v>
      </c>
      <c r="AF42" s="57">
        <f t="shared" ref="AF42:AF68" si="10">AVERAGE(C42:AB42)</f>
        <v>179.34615384615384</v>
      </c>
      <c r="AG42" s="58">
        <f t="shared" ref="AG42:AG68" si="11">AVERAGE(C42:J42)</f>
        <v>8.75</v>
      </c>
      <c r="AH42" s="59">
        <f t="shared" ref="AH42:AH68" si="12">AVERAGE(K42:V42)</f>
        <v>257.41666666666669</v>
      </c>
      <c r="AI42" s="59">
        <f t="shared" ref="AI42:AI68" si="13">AVERAGE(W42:AB42)</f>
        <v>250.66666666666666</v>
      </c>
      <c r="AJ42" s="60">
        <v>2</v>
      </c>
      <c r="AK42" s="60">
        <v>1</v>
      </c>
      <c r="AM42" s="26" t="s">
        <v>13</v>
      </c>
      <c r="AN42" s="26">
        <f t="shared" ref="AN42:AN69" si="14">25-COUNTIF(C42:AB42,0)</f>
        <v>17</v>
      </c>
      <c r="AO42" s="61">
        <v>4010</v>
      </c>
      <c r="AP42" s="61">
        <v>562</v>
      </c>
      <c r="AR42" s="5"/>
    </row>
    <row r="43" spans="2:44" ht="18.75" x14ac:dyDescent="0.25">
      <c r="B43" s="339" t="s">
        <v>16</v>
      </c>
      <c r="C43" s="18">
        <v>0</v>
      </c>
      <c r="D43" s="18">
        <v>30</v>
      </c>
      <c r="E43" s="18">
        <v>224</v>
      </c>
      <c r="F43" s="18">
        <v>132</v>
      </c>
      <c r="G43" s="18">
        <v>402</v>
      </c>
      <c r="H43" s="18">
        <v>280</v>
      </c>
      <c r="I43" s="18">
        <v>576</v>
      </c>
      <c r="J43" s="18">
        <v>1379</v>
      </c>
      <c r="K43" s="18">
        <v>1760</v>
      </c>
      <c r="L43" s="18">
        <v>1037</v>
      </c>
      <c r="M43" s="18">
        <v>1275</v>
      </c>
      <c r="N43" s="18">
        <v>1182</v>
      </c>
      <c r="O43" s="18">
        <v>1942</v>
      </c>
      <c r="P43" s="18">
        <v>830</v>
      </c>
      <c r="Q43" s="18">
        <v>327</v>
      </c>
      <c r="R43" s="18">
        <v>562</v>
      </c>
      <c r="S43" s="18">
        <v>242</v>
      </c>
      <c r="T43" s="18">
        <v>581</v>
      </c>
      <c r="U43" s="18">
        <v>141</v>
      </c>
      <c r="V43" s="18">
        <v>132</v>
      </c>
      <c r="W43" s="18">
        <v>36</v>
      </c>
      <c r="X43" s="18">
        <v>91</v>
      </c>
      <c r="Y43" s="18">
        <v>73</v>
      </c>
      <c r="Z43" s="24">
        <v>159</v>
      </c>
      <c r="AA43" s="26">
        <v>57</v>
      </c>
      <c r="AB43" s="26">
        <v>116</v>
      </c>
      <c r="AC43" s="62">
        <f t="shared" si="7"/>
        <v>13566</v>
      </c>
      <c r="AD43" s="63">
        <f t="shared" si="8"/>
        <v>3023</v>
      </c>
      <c r="AE43" s="64">
        <f t="shared" si="9"/>
        <v>10543</v>
      </c>
      <c r="AF43" s="65">
        <f t="shared" si="10"/>
        <v>521.76923076923072</v>
      </c>
      <c r="AG43" s="66">
        <f t="shared" si="11"/>
        <v>377.875</v>
      </c>
      <c r="AH43" s="59">
        <f t="shared" si="12"/>
        <v>834.25</v>
      </c>
      <c r="AI43" s="59">
        <f t="shared" si="13"/>
        <v>88.666666666666671</v>
      </c>
      <c r="AJ43" s="67">
        <v>1</v>
      </c>
      <c r="AK43" s="67">
        <v>2</v>
      </c>
      <c r="AM43" s="26" t="s">
        <v>16</v>
      </c>
      <c r="AN43" s="26">
        <f t="shared" si="14"/>
        <v>24</v>
      </c>
      <c r="AO43" s="61">
        <v>13119</v>
      </c>
      <c r="AP43" s="61">
        <v>1137</v>
      </c>
      <c r="AR43" s="5"/>
    </row>
    <row r="44" spans="2:44" ht="18.75" x14ac:dyDescent="0.25">
      <c r="B44" s="339" t="s">
        <v>28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76</v>
      </c>
      <c r="K44" s="17">
        <v>0</v>
      </c>
      <c r="L44" s="17">
        <v>142</v>
      </c>
      <c r="M44" s="17">
        <v>0</v>
      </c>
      <c r="N44" s="17">
        <v>0</v>
      </c>
      <c r="O44" s="17">
        <v>61</v>
      </c>
      <c r="P44" s="17">
        <v>182</v>
      </c>
      <c r="Q44" s="17">
        <v>70</v>
      </c>
      <c r="R44" s="17">
        <v>109</v>
      </c>
      <c r="S44" s="17">
        <v>182</v>
      </c>
      <c r="T44" s="17">
        <v>239</v>
      </c>
      <c r="U44" s="17">
        <v>545</v>
      </c>
      <c r="V44" s="17">
        <v>217</v>
      </c>
      <c r="W44" s="17">
        <v>76</v>
      </c>
      <c r="X44" s="22">
        <v>66</v>
      </c>
      <c r="Y44" s="22">
        <v>68</v>
      </c>
      <c r="Z44" s="24">
        <v>102</v>
      </c>
      <c r="AA44" s="26">
        <v>95</v>
      </c>
      <c r="AB44" s="26">
        <v>66</v>
      </c>
      <c r="AC44" s="68">
        <f t="shared" si="7"/>
        <v>2296</v>
      </c>
      <c r="AD44" s="63">
        <f t="shared" si="8"/>
        <v>76</v>
      </c>
      <c r="AE44" s="64">
        <f t="shared" si="9"/>
        <v>2220</v>
      </c>
      <c r="AF44" s="65">
        <f t="shared" si="10"/>
        <v>88.307692307692307</v>
      </c>
      <c r="AG44" s="66">
        <f t="shared" si="11"/>
        <v>9.5</v>
      </c>
      <c r="AH44" s="59">
        <f t="shared" si="12"/>
        <v>145.58333333333334</v>
      </c>
      <c r="AI44" s="59">
        <f t="shared" si="13"/>
        <v>78.833333333333329</v>
      </c>
      <c r="AJ44" s="67">
        <v>9</v>
      </c>
      <c r="AK44" s="67">
        <v>3</v>
      </c>
      <c r="AM44" s="26" t="s">
        <v>28</v>
      </c>
      <c r="AN44" s="26">
        <f t="shared" si="14"/>
        <v>15</v>
      </c>
      <c r="AO44" s="61">
        <v>1869</v>
      </c>
      <c r="AP44" s="61">
        <v>241</v>
      </c>
      <c r="AR44" s="5"/>
    </row>
    <row r="45" spans="2:44" ht="18.75" x14ac:dyDescent="0.25">
      <c r="B45" s="339" t="s">
        <v>19</v>
      </c>
      <c r="C45" s="17">
        <v>0</v>
      </c>
      <c r="D45" s="17">
        <v>83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38</v>
      </c>
      <c r="M45" s="17">
        <v>55</v>
      </c>
      <c r="N45" s="17">
        <v>123</v>
      </c>
      <c r="O45" s="17">
        <v>195</v>
      </c>
      <c r="P45" s="17">
        <v>156</v>
      </c>
      <c r="Q45" s="17">
        <v>11</v>
      </c>
      <c r="R45" s="17">
        <v>20</v>
      </c>
      <c r="S45" s="17">
        <v>36</v>
      </c>
      <c r="T45" s="17">
        <v>99</v>
      </c>
      <c r="U45" s="17">
        <v>26</v>
      </c>
      <c r="V45" s="17">
        <v>179</v>
      </c>
      <c r="W45" s="17">
        <v>52</v>
      </c>
      <c r="X45" s="22">
        <v>136</v>
      </c>
      <c r="Y45" s="22">
        <v>4</v>
      </c>
      <c r="Z45" s="24">
        <v>74</v>
      </c>
      <c r="AA45" s="26">
        <v>105</v>
      </c>
      <c r="AB45" s="26">
        <v>44</v>
      </c>
      <c r="AC45" s="62">
        <f t="shared" si="7"/>
        <v>1436</v>
      </c>
      <c r="AD45" s="63">
        <f t="shared" si="8"/>
        <v>83</v>
      </c>
      <c r="AE45" s="64">
        <f t="shared" si="9"/>
        <v>1353</v>
      </c>
      <c r="AF45" s="65">
        <f t="shared" si="10"/>
        <v>55.230769230769234</v>
      </c>
      <c r="AG45" s="66">
        <f t="shared" si="11"/>
        <v>10.375</v>
      </c>
      <c r="AH45" s="59">
        <f t="shared" si="12"/>
        <v>78.166666666666671</v>
      </c>
      <c r="AI45" s="59">
        <f t="shared" si="13"/>
        <v>69.166666666666671</v>
      </c>
      <c r="AJ45" s="67">
        <v>12</v>
      </c>
      <c r="AK45" s="67">
        <v>4</v>
      </c>
      <c r="AM45" s="26" t="s">
        <v>19</v>
      </c>
      <c r="AN45" s="26">
        <f t="shared" si="14"/>
        <v>17</v>
      </c>
      <c r="AO45" s="61">
        <v>1169</v>
      </c>
      <c r="AP45" s="61">
        <v>75</v>
      </c>
      <c r="AR45" s="5"/>
    </row>
    <row r="46" spans="2:44" ht="18.75" x14ac:dyDescent="0.25">
      <c r="B46" s="339" t="s">
        <v>12</v>
      </c>
      <c r="C46" s="17">
        <v>0</v>
      </c>
      <c r="D46" s="17">
        <v>0</v>
      </c>
      <c r="E46" s="17">
        <v>0</v>
      </c>
      <c r="F46" s="17">
        <v>8</v>
      </c>
      <c r="G46" s="17">
        <v>27</v>
      </c>
      <c r="H46" s="17">
        <v>0</v>
      </c>
      <c r="I46" s="17">
        <v>457</v>
      </c>
      <c r="J46" s="17">
        <v>184</v>
      </c>
      <c r="K46" s="17">
        <v>400</v>
      </c>
      <c r="L46" s="17">
        <v>220</v>
      </c>
      <c r="M46" s="17">
        <v>464</v>
      </c>
      <c r="N46" s="17">
        <v>284</v>
      </c>
      <c r="O46" s="17">
        <v>378</v>
      </c>
      <c r="P46" s="17">
        <v>89</v>
      </c>
      <c r="Q46" s="17">
        <v>161</v>
      </c>
      <c r="R46" s="17">
        <v>127</v>
      </c>
      <c r="S46" s="17">
        <v>130</v>
      </c>
      <c r="T46" s="17">
        <v>88</v>
      </c>
      <c r="U46" s="17">
        <v>71</v>
      </c>
      <c r="V46" s="17">
        <v>83</v>
      </c>
      <c r="W46" s="17">
        <v>107</v>
      </c>
      <c r="X46" s="23">
        <v>49</v>
      </c>
      <c r="Y46" s="23">
        <v>26</v>
      </c>
      <c r="Z46" s="24">
        <v>42</v>
      </c>
      <c r="AA46" s="26">
        <v>59</v>
      </c>
      <c r="AB46" s="26">
        <v>35</v>
      </c>
      <c r="AC46" s="62">
        <f t="shared" si="7"/>
        <v>3489</v>
      </c>
      <c r="AD46" s="63">
        <f t="shared" si="8"/>
        <v>676</v>
      </c>
      <c r="AE46" s="64">
        <f t="shared" si="9"/>
        <v>2813</v>
      </c>
      <c r="AF46" s="65">
        <f t="shared" si="10"/>
        <v>134.19230769230768</v>
      </c>
      <c r="AG46" s="66">
        <f t="shared" si="11"/>
        <v>84.5</v>
      </c>
      <c r="AH46" s="59">
        <f t="shared" si="12"/>
        <v>207.91666666666666</v>
      </c>
      <c r="AI46" s="59">
        <f t="shared" si="13"/>
        <v>53</v>
      </c>
      <c r="AJ46" s="67">
        <v>7</v>
      </c>
      <c r="AK46" s="67">
        <v>5</v>
      </c>
      <c r="AM46" s="26" t="s">
        <v>12</v>
      </c>
      <c r="AN46" s="26">
        <f t="shared" si="14"/>
        <v>21</v>
      </c>
      <c r="AO46" s="61">
        <v>3435</v>
      </c>
      <c r="AP46" s="61">
        <v>376</v>
      </c>
      <c r="AR46" s="5"/>
    </row>
    <row r="47" spans="2:44" ht="18.75" x14ac:dyDescent="0.25">
      <c r="B47" s="339" t="s">
        <v>11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79</v>
      </c>
      <c r="I47" s="18">
        <v>0</v>
      </c>
      <c r="J47" s="18">
        <v>0</v>
      </c>
      <c r="K47" s="18">
        <v>0</v>
      </c>
      <c r="L47" s="18">
        <v>261</v>
      </c>
      <c r="M47" s="18">
        <v>420</v>
      </c>
      <c r="N47" s="18">
        <v>154</v>
      </c>
      <c r="O47" s="18">
        <v>658</v>
      </c>
      <c r="P47" s="18">
        <v>867</v>
      </c>
      <c r="Q47" s="18">
        <v>328</v>
      </c>
      <c r="R47" s="18">
        <v>428</v>
      </c>
      <c r="S47" s="18">
        <v>309</v>
      </c>
      <c r="T47" s="18">
        <v>201</v>
      </c>
      <c r="U47" s="18">
        <v>133</v>
      </c>
      <c r="V47" s="18">
        <v>141</v>
      </c>
      <c r="W47" s="18">
        <v>8</v>
      </c>
      <c r="X47" s="18">
        <v>12</v>
      </c>
      <c r="Y47" s="18">
        <v>39</v>
      </c>
      <c r="Z47" s="24">
        <v>138</v>
      </c>
      <c r="AA47" s="26">
        <v>0</v>
      </c>
      <c r="AB47" s="26">
        <v>75</v>
      </c>
      <c r="AC47" s="62">
        <f t="shared" si="7"/>
        <v>4251</v>
      </c>
      <c r="AD47" s="63">
        <f t="shared" si="8"/>
        <v>79</v>
      </c>
      <c r="AE47" s="64">
        <f t="shared" si="9"/>
        <v>4172</v>
      </c>
      <c r="AF47" s="65">
        <f t="shared" si="10"/>
        <v>163.5</v>
      </c>
      <c r="AG47" s="66">
        <f t="shared" si="11"/>
        <v>9.875</v>
      </c>
      <c r="AH47" s="59">
        <f t="shared" si="12"/>
        <v>325</v>
      </c>
      <c r="AI47" s="59">
        <f t="shared" si="13"/>
        <v>45.333333333333336</v>
      </c>
      <c r="AJ47" s="67">
        <v>4</v>
      </c>
      <c r="AK47" s="67">
        <v>6</v>
      </c>
      <c r="AM47" s="26" t="s">
        <v>11</v>
      </c>
      <c r="AN47" s="26">
        <f t="shared" si="14"/>
        <v>16</v>
      </c>
      <c r="AO47" s="61">
        <v>4032</v>
      </c>
      <c r="AP47" s="61">
        <v>316</v>
      </c>
      <c r="AR47" s="5"/>
    </row>
    <row r="48" spans="2:44" ht="18.75" x14ac:dyDescent="0.25">
      <c r="B48" s="339" t="s">
        <v>7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1089</v>
      </c>
      <c r="L48" s="17">
        <v>150</v>
      </c>
      <c r="M48" s="17">
        <v>312</v>
      </c>
      <c r="N48" s="17">
        <v>589</v>
      </c>
      <c r="O48" s="17">
        <v>175</v>
      </c>
      <c r="P48" s="17">
        <v>105</v>
      </c>
      <c r="Q48" s="17">
        <v>285</v>
      </c>
      <c r="R48" s="17">
        <v>101</v>
      </c>
      <c r="S48" s="17">
        <v>110</v>
      </c>
      <c r="T48" s="17">
        <v>52</v>
      </c>
      <c r="U48" s="17">
        <v>149</v>
      </c>
      <c r="V48" s="17">
        <v>72</v>
      </c>
      <c r="W48" s="17">
        <v>6</v>
      </c>
      <c r="X48" s="22">
        <v>66</v>
      </c>
      <c r="Y48" s="22">
        <v>34</v>
      </c>
      <c r="Z48" s="24">
        <v>55</v>
      </c>
      <c r="AA48" s="26">
        <v>24</v>
      </c>
      <c r="AB48" s="26">
        <v>70</v>
      </c>
      <c r="AC48" s="68">
        <f t="shared" si="7"/>
        <v>3444</v>
      </c>
      <c r="AD48" s="63">
        <f t="shared" si="8"/>
        <v>0</v>
      </c>
      <c r="AE48" s="64">
        <f t="shared" si="9"/>
        <v>3444</v>
      </c>
      <c r="AF48" s="65">
        <f t="shared" si="10"/>
        <v>132.46153846153845</v>
      </c>
      <c r="AG48" s="66">
        <f t="shared" si="11"/>
        <v>0</v>
      </c>
      <c r="AH48" s="59">
        <f t="shared" si="12"/>
        <v>265.75</v>
      </c>
      <c r="AI48" s="59">
        <f t="shared" si="13"/>
        <v>42.5</v>
      </c>
      <c r="AJ48" s="67">
        <v>5</v>
      </c>
      <c r="AK48" s="67">
        <v>7</v>
      </c>
      <c r="AM48" s="26" t="s">
        <v>7</v>
      </c>
      <c r="AN48" s="26">
        <f t="shared" si="14"/>
        <v>17</v>
      </c>
      <c r="AO48" s="61">
        <v>3295</v>
      </c>
      <c r="AP48" s="61">
        <v>222</v>
      </c>
      <c r="AR48" s="5"/>
    </row>
    <row r="49" spans="2:44" ht="18.75" x14ac:dyDescent="0.25">
      <c r="B49" s="339" t="s">
        <v>14</v>
      </c>
      <c r="C49" s="17">
        <v>50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29</v>
      </c>
      <c r="L49" s="17">
        <v>0</v>
      </c>
      <c r="M49" s="17">
        <v>26</v>
      </c>
      <c r="N49" s="17">
        <v>29</v>
      </c>
      <c r="O49" s="17">
        <v>1634</v>
      </c>
      <c r="P49" s="17">
        <v>245</v>
      </c>
      <c r="Q49" s="17">
        <v>22</v>
      </c>
      <c r="R49" s="17">
        <v>22</v>
      </c>
      <c r="S49" s="17">
        <v>389</v>
      </c>
      <c r="T49" s="17">
        <v>49</v>
      </c>
      <c r="U49" s="17">
        <v>101</v>
      </c>
      <c r="V49" s="17">
        <v>7</v>
      </c>
      <c r="W49" s="17">
        <v>25</v>
      </c>
      <c r="X49" s="22">
        <v>82</v>
      </c>
      <c r="Y49" s="22">
        <v>30</v>
      </c>
      <c r="Z49" s="24">
        <v>0</v>
      </c>
      <c r="AA49" s="26">
        <v>42</v>
      </c>
      <c r="AB49" s="26">
        <v>63</v>
      </c>
      <c r="AC49" s="62">
        <f t="shared" si="7"/>
        <v>2845</v>
      </c>
      <c r="AD49" s="63">
        <f t="shared" si="8"/>
        <v>50</v>
      </c>
      <c r="AE49" s="64">
        <f t="shared" si="9"/>
        <v>2795</v>
      </c>
      <c r="AF49" s="65">
        <f t="shared" si="10"/>
        <v>109.42307692307692</v>
      </c>
      <c r="AG49" s="66">
        <f t="shared" si="11"/>
        <v>6.25</v>
      </c>
      <c r="AH49" s="59">
        <f t="shared" si="12"/>
        <v>212.75</v>
      </c>
      <c r="AI49" s="59">
        <f t="shared" si="13"/>
        <v>40.333333333333336</v>
      </c>
      <c r="AJ49" s="67">
        <v>8</v>
      </c>
      <c r="AK49" s="67">
        <v>8</v>
      </c>
      <c r="AM49" s="26" t="s">
        <v>14</v>
      </c>
      <c r="AN49" s="26">
        <f t="shared" si="14"/>
        <v>16</v>
      </c>
      <c r="AO49" s="61">
        <v>2729</v>
      </c>
      <c r="AP49" s="61">
        <v>158</v>
      </c>
      <c r="AR49" s="5"/>
    </row>
    <row r="50" spans="2:44" ht="18.75" x14ac:dyDescent="0.25">
      <c r="B50" s="339" t="s">
        <v>26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44</v>
      </c>
      <c r="O50" s="17">
        <v>52</v>
      </c>
      <c r="P50" s="17">
        <v>132</v>
      </c>
      <c r="Q50" s="17">
        <v>98</v>
      </c>
      <c r="R50" s="17">
        <v>253</v>
      </c>
      <c r="S50" s="17">
        <v>107</v>
      </c>
      <c r="T50" s="17">
        <v>52</v>
      </c>
      <c r="U50" s="17">
        <v>27</v>
      </c>
      <c r="V50" s="17">
        <v>48</v>
      </c>
      <c r="W50" s="17">
        <v>48</v>
      </c>
      <c r="X50" s="22">
        <v>4</v>
      </c>
      <c r="Y50" s="22">
        <v>0</v>
      </c>
      <c r="Z50" s="24">
        <v>61</v>
      </c>
      <c r="AA50" s="26">
        <v>5</v>
      </c>
      <c r="AB50" s="26">
        <v>93</v>
      </c>
      <c r="AC50" s="62">
        <f t="shared" si="7"/>
        <v>1024</v>
      </c>
      <c r="AD50" s="63">
        <f t="shared" si="8"/>
        <v>0</v>
      </c>
      <c r="AE50" s="64">
        <f t="shared" si="9"/>
        <v>1024</v>
      </c>
      <c r="AF50" s="65">
        <f t="shared" si="10"/>
        <v>39.384615384615387</v>
      </c>
      <c r="AG50" s="66">
        <f t="shared" si="11"/>
        <v>0</v>
      </c>
      <c r="AH50" s="59">
        <f t="shared" si="12"/>
        <v>67.75</v>
      </c>
      <c r="AI50" s="59">
        <f t="shared" si="13"/>
        <v>35.166666666666664</v>
      </c>
      <c r="AJ50" s="67">
        <v>14</v>
      </c>
      <c r="AK50" s="67">
        <v>10</v>
      </c>
      <c r="AM50" s="26" t="s">
        <v>26</v>
      </c>
      <c r="AN50" s="26">
        <f t="shared" si="14"/>
        <v>13</v>
      </c>
      <c r="AO50" s="61">
        <v>931</v>
      </c>
      <c r="AP50" s="61">
        <v>140</v>
      </c>
      <c r="AR50" s="5"/>
    </row>
    <row r="51" spans="2:44" ht="18.75" x14ac:dyDescent="0.25">
      <c r="B51" s="339" t="s">
        <v>15</v>
      </c>
      <c r="C51" s="17">
        <v>34</v>
      </c>
      <c r="D51" s="17">
        <v>266</v>
      </c>
      <c r="E51" s="17">
        <v>170</v>
      </c>
      <c r="F51" s="17">
        <v>19</v>
      </c>
      <c r="G51" s="17">
        <v>283</v>
      </c>
      <c r="H51" s="17">
        <v>157</v>
      </c>
      <c r="I51" s="17">
        <v>245</v>
      </c>
      <c r="J51" s="17">
        <v>567</v>
      </c>
      <c r="K51" s="17">
        <v>675</v>
      </c>
      <c r="L51" s="17">
        <v>329</v>
      </c>
      <c r="M51" s="17">
        <v>1412</v>
      </c>
      <c r="N51" s="17">
        <v>444</v>
      </c>
      <c r="O51" s="17">
        <v>112</v>
      </c>
      <c r="P51" s="17">
        <v>578</v>
      </c>
      <c r="Q51" s="17">
        <v>308</v>
      </c>
      <c r="R51" s="17">
        <v>119</v>
      </c>
      <c r="S51" s="17">
        <v>91</v>
      </c>
      <c r="T51" s="17">
        <v>83</v>
      </c>
      <c r="U51" s="17">
        <v>86</v>
      </c>
      <c r="V51" s="17">
        <v>1</v>
      </c>
      <c r="W51" s="17">
        <v>44</v>
      </c>
      <c r="X51" s="22">
        <v>22</v>
      </c>
      <c r="Y51" s="22">
        <v>90</v>
      </c>
      <c r="Z51" s="24">
        <v>8</v>
      </c>
      <c r="AA51" s="26">
        <v>34</v>
      </c>
      <c r="AB51" s="26">
        <v>3</v>
      </c>
      <c r="AC51" s="62">
        <f t="shared" si="7"/>
        <v>6180</v>
      </c>
      <c r="AD51" s="63">
        <f t="shared" si="8"/>
        <v>1741</v>
      </c>
      <c r="AE51" s="64">
        <f t="shared" si="9"/>
        <v>4439</v>
      </c>
      <c r="AF51" s="65">
        <f t="shared" si="10"/>
        <v>237.69230769230768</v>
      </c>
      <c r="AG51" s="66">
        <f t="shared" si="11"/>
        <v>217.625</v>
      </c>
      <c r="AH51" s="59">
        <f t="shared" si="12"/>
        <v>353.16666666666669</v>
      </c>
      <c r="AI51" s="59">
        <f t="shared" si="13"/>
        <v>33.5</v>
      </c>
      <c r="AJ51" s="67">
        <v>3</v>
      </c>
      <c r="AK51" s="67">
        <v>9</v>
      </c>
      <c r="AM51" s="26" t="s">
        <v>15</v>
      </c>
      <c r="AN51" s="26">
        <f t="shared" si="14"/>
        <v>25</v>
      </c>
      <c r="AO51" s="61">
        <v>6137</v>
      </c>
      <c r="AP51" s="61">
        <v>568</v>
      </c>
      <c r="AR51" s="5"/>
    </row>
    <row r="52" spans="2:44" ht="18.75" x14ac:dyDescent="0.25">
      <c r="B52" s="339" t="s">
        <v>9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33</v>
      </c>
      <c r="W52" s="17">
        <v>0</v>
      </c>
      <c r="X52" s="22">
        <v>0</v>
      </c>
      <c r="Y52" s="22">
        <v>0</v>
      </c>
      <c r="Z52" s="24">
        <v>0</v>
      </c>
      <c r="AA52" s="26">
        <v>80</v>
      </c>
      <c r="AB52" s="26">
        <v>78</v>
      </c>
      <c r="AC52" s="68">
        <f t="shared" si="7"/>
        <v>191</v>
      </c>
      <c r="AD52" s="63">
        <f t="shared" si="8"/>
        <v>0</v>
      </c>
      <c r="AE52" s="64">
        <f t="shared" si="9"/>
        <v>191</v>
      </c>
      <c r="AF52" s="65">
        <f t="shared" si="10"/>
        <v>7.3461538461538458</v>
      </c>
      <c r="AG52" s="66">
        <f t="shared" si="11"/>
        <v>0</v>
      </c>
      <c r="AH52" s="59">
        <f t="shared" si="12"/>
        <v>2.75</v>
      </c>
      <c r="AI52" s="59">
        <f t="shared" si="13"/>
        <v>26.333333333333332</v>
      </c>
      <c r="AJ52" s="67">
        <v>21</v>
      </c>
      <c r="AK52" s="67">
        <v>11</v>
      </c>
      <c r="AM52" s="26" t="s">
        <v>9</v>
      </c>
      <c r="AN52" s="26">
        <f t="shared" si="14"/>
        <v>2</v>
      </c>
      <c r="AO52" s="61">
        <v>0</v>
      </c>
      <c r="AP52" s="61">
        <v>2</v>
      </c>
      <c r="AR52" s="5"/>
    </row>
    <row r="53" spans="2:44" ht="18.75" x14ac:dyDescent="0.25">
      <c r="B53" s="339" t="s">
        <v>21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446</v>
      </c>
      <c r="L53" s="17">
        <v>183</v>
      </c>
      <c r="M53" s="17">
        <v>0</v>
      </c>
      <c r="N53" s="17">
        <v>44</v>
      </c>
      <c r="O53" s="17">
        <v>49</v>
      </c>
      <c r="P53" s="17">
        <v>46</v>
      </c>
      <c r="Q53" s="17">
        <v>671</v>
      </c>
      <c r="R53" s="17">
        <v>153</v>
      </c>
      <c r="S53" s="17">
        <v>112</v>
      </c>
      <c r="T53" s="17">
        <v>16</v>
      </c>
      <c r="U53" s="17">
        <v>129</v>
      </c>
      <c r="V53" s="17">
        <v>141</v>
      </c>
      <c r="W53" s="17">
        <v>81</v>
      </c>
      <c r="X53" s="22">
        <v>21</v>
      </c>
      <c r="Y53" s="22">
        <v>2</v>
      </c>
      <c r="Z53" s="24">
        <v>10</v>
      </c>
      <c r="AA53" s="26">
        <v>23</v>
      </c>
      <c r="AB53" s="26">
        <v>2</v>
      </c>
      <c r="AC53" s="62">
        <f t="shared" si="7"/>
        <v>2129</v>
      </c>
      <c r="AD53" s="63">
        <f t="shared" si="8"/>
        <v>0</v>
      </c>
      <c r="AE53" s="64">
        <f t="shared" si="9"/>
        <v>2129</v>
      </c>
      <c r="AF53" s="65">
        <f t="shared" si="10"/>
        <v>81.884615384615387</v>
      </c>
      <c r="AG53" s="66">
        <f t="shared" si="11"/>
        <v>0</v>
      </c>
      <c r="AH53" s="59">
        <f t="shared" si="12"/>
        <v>165.83333333333334</v>
      </c>
      <c r="AI53" s="59">
        <f t="shared" si="13"/>
        <v>23.166666666666668</v>
      </c>
      <c r="AJ53" s="67">
        <v>10</v>
      </c>
      <c r="AK53" s="67">
        <v>12</v>
      </c>
      <c r="AM53" s="26" t="s">
        <v>21</v>
      </c>
      <c r="AN53" s="26">
        <f t="shared" si="14"/>
        <v>16</v>
      </c>
      <c r="AO53" s="61">
        <v>1671</v>
      </c>
      <c r="AP53" s="61">
        <v>148</v>
      </c>
      <c r="AR53" s="5"/>
    </row>
    <row r="54" spans="2:44" ht="18.75" x14ac:dyDescent="0.25">
      <c r="B54" s="339" t="s">
        <v>8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88</v>
      </c>
      <c r="O54" s="17">
        <v>19</v>
      </c>
      <c r="P54" s="17">
        <v>192</v>
      </c>
      <c r="Q54" s="17">
        <v>20</v>
      </c>
      <c r="R54" s="17">
        <v>0</v>
      </c>
      <c r="S54" s="17">
        <v>0</v>
      </c>
      <c r="T54" s="17">
        <v>0</v>
      </c>
      <c r="U54" s="17">
        <v>103</v>
      </c>
      <c r="V54" s="17">
        <v>69</v>
      </c>
      <c r="W54" s="17">
        <v>78</v>
      </c>
      <c r="X54" s="22">
        <v>3</v>
      </c>
      <c r="Y54" s="22">
        <v>20</v>
      </c>
      <c r="Z54" s="24">
        <v>35</v>
      </c>
      <c r="AA54" s="26">
        <v>0</v>
      </c>
      <c r="AB54" s="26">
        <v>0</v>
      </c>
      <c r="AC54" s="68">
        <f t="shared" si="7"/>
        <v>627</v>
      </c>
      <c r="AD54" s="63">
        <f t="shared" si="8"/>
        <v>0</v>
      </c>
      <c r="AE54" s="64">
        <f t="shared" si="9"/>
        <v>627</v>
      </c>
      <c r="AF54" s="65">
        <f t="shared" si="10"/>
        <v>24.115384615384617</v>
      </c>
      <c r="AG54" s="66">
        <f t="shared" si="11"/>
        <v>0</v>
      </c>
      <c r="AH54" s="59">
        <f t="shared" si="12"/>
        <v>40.916666666666664</v>
      </c>
      <c r="AI54" s="59">
        <f t="shared" si="13"/>
        <v>22.666666666666668</v>
      </c>
      <c r="AJ54" s="67">
        <v>18</v>
      </c>
      <c r="AK54" s="67">
        <v>13</v>
      </c>
      <c r="AM54" s="26" t="s">
        <v>8</v>
      </c>
      <c r="AN54" s="26">
        <f t="shared" si="14"/>
        <v>9</v>
      </c>
      <c r="AO54" s="61">
        <v>601</v>
      </c>
      <c r="AP54" s="61">
        <v>76</v>
      </c>
      <c r="AR54" s="5"/>
    </row>
    <row r="55" spans="2:44" ht="18.75" x14ac:dyDescent="0.25">
      <c r="B55" s="339" t="s">
        <v>10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214</v>
      </c>
      <c r="M55" s="17">
        <v>80</v>
      </c>
      <c r="N55" s="17">
        <v>0</v>
      </c>
      <c r="O55" s="17">
        <v>22</v>
      </c>
      <c r="P55" s="17">
        <v>89</v>
      </c>
      <c r="Q55" s="17">
        <v>387</v>
      </c>
      <c r="R55" s="17">
        <v>146</v>
      </c>
      <c r="S55" s="17">
        <v>22</v>
      </c>
      <c r="T55" s="17">
        <v>26</v>
      </c>
      <c r="U55" s="17">
        <v>13</v>
      </c>
      <c r="V55" s="17">
        <v>91</v>
      </c>
      <c r="W55" s="17">
        <v>0</v>
      </c>
      <c r="X55" s="22">
        <v>26</v>
      </c>
      <c r="Y55" s="22">
        <v>3</v>
      </c>
      <c r="Z55" s="24">
        <v>67</v>
      </c>
      <c r="AA55" s="26">
        <v>1</v>
      </c>
      <c r="AB55" s="26">
        <v>0</v>
      </c>
      <c r="AC55" s="68">
        <f t="shared" si="7"/>
        <v>1187</v>
      </c>
      <c r="AD55" s="63">
        <f t="shared" si="8"/>
        <v>0</v>
      </c>
      <c r="AE55" s="64">
        <f t="shared" si="9"/>
        <v>1187</v>
      </c>
      <c r="AF55" s="65">
        <f t="shared" si="10"/>
        <v>45.653846153846153</v>
      </c>
      <c r="AG55" s="66">
        <f t="shared" si="11"/>
        <v>0</v>
      </c>
      <c r="AH55" s="59">
        <f t="shared" si="12"/>
        <v>90.833333333333329</v>
      </c>
      <c r="AI55" s="59">
        <f t="shared" si="13"/>
        <v>16.166666666666668</v>
      </c>
      <c r="AJ55" s="67">
        <v>13</v>
      </c>
      <c r="AK55" s="67">
        <v>14</v>
      </c>
      <c r="AM55" s="26" t="s">
        <v>10</v>
      </c>
      <c r="AN55" s="26">
        <f t="shared" si="14"/>
        <v>13</v>
      </c>
      <c r="AO55" s="61">
        <v>796</v>
      </c>
      <c r="AP55" s="61">
        <v>87</v>
      </c>
      <c r="AR55" s="5"/>
    </row>
    <row r="56" spans="2:44" ht="18.75" x14ac:dyDescent="0.25">
      <c r="B56" s="339" t="s">
        <v>4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656</v>
      </c>
      <c r="Q56" s="17">
        <v>0</v>
      </c>
      <c r="R56" s="17">
        <v>20</v>
      </c>
      <c r="S56" s="17">
        <v>51</v>
      </c>
      <c r="T56" s="17">
        <v>43</v>
      </c>
      <c r="U56" s="17">
        <v>0</v>
      </c>
      <c r="V56" s="17">
        <v>0</v>
      </c>
      <c r="W56" s="17">
        <v>0</v>
      </c>
      <c r="X56" s="22">
        <v>0</v>
      </c>
      <c r="Y56" s="22">
        <v>0</v>
      </c>
      <c r="Z56" s="25">
        <v>90</v>
      </c>
      <c r="AA56" s="26">
        <v>0</v>
      </c>
      <c r="AB56" s="26">
        <v>0</v>
      </c>
      <c r="AC56" s="68">
        <f t="shared" si="7"/>
        <v>860</v>
      </c>
      <c r="AD56" s="63">
        <f t="shared" si="8"/>
        <v>0</v>
      </c>
      <c r="AE56" s="64">
        <f t="shared" si="9"/>
        <v>860</v>
      </c>
      <c r="AF56" s="65">
        <f t="shared" si="10"/>
        <v>33.07692307692308</v>
      </c>
      <c r="AG56" s="66">
        <f t="shared" si="11"/>
        <v>0</v>
      </c>
      <c r="AH56" s="59">
        <f t="shared" si="12"/>
        <v>64.166666666666671</v>
      </c>
      <c r="AI56" s="59">
        <f t="shared" si="13"/>
        <v>15</v>
      </c>
      <c r="AJ56" s="67">
        <v>16</v>
      </c>
      <c r="AK56" s="67">
        <v>15</v>
      </c>
      <c r="AM56" s="26" t="s">
        <v>4</v>
      </c>
      <c r="AN56" s="26">
        <f t="shared" si="14"/>
        <v>4</v>
      </c>
      <c r="AO56" s="61">
        <v>840</v>
      </c>
      <c r="AP56" s="61">
        <v>21</v>
      </c>
      <c r="AR56" s="5"/>
    </row>
    <row r="57" spans="2:44" ht="18.75" x14ac:dyDescent="0.25">
      <c r="B57" s="339" t="s">
        <v>29</v>
      </c>
      <c r="C57" s="17">
        <v>0</v>
      </c>
      <c r="D57" s="17">
        <v>0</v>
      </c>
      <c r="E57" s="17">
        <v>0</v>
      </c>
      <c r="F57" s="17">
        <v>0</v>
      </c>
      <c r="G57" s="17">
        <v>13</v>
      </c>
      <c r="H57" s="17">
        <v>0</v>
      </c>
      <c r="I57" s="17">
        <v>27</v>
      </c>
      <c r="J57" s="17">
        <v>0</v>
      </c>
      <c r="K57" s="17">
        <v>347</v>
      </c>
      <c r="L57" s="17">
        <v>545</v>
      </c>
      <c r="M57" s="17">
        <v>318</v>
      </c>
      <c r="N57" s="17">
        <v>455</v>
      </c>
      <c r="O57" s="17">
        <v>91</v>
      </c>
      <c r="P57" s="17">
        <v>78</v>
      </c>
      <c r="Q57" s="17">
        <v>353</v>
      </c>
      <c r="R57" s="17">
        <v>115</v>
      </c>
      <c r="S57" s="17">
        <v>108</v>
      </c>
      <c r="T57" s="17">
        <v>311</v>
      </c>
      <c r="U57" s="17">
        <v>59</v>
      </c>
      <c r="V57" s="17">
        <v>159</v>
      </c>
      <c r="W57" s="17">
        <v>18</v>
      </c>
      <c r="X57" s="23">
        <v>28</v>
      </c>
      <c r="Y57" s="23">
        <v>19</v>
      </c>
      <c r="Z57" s="24">
        <v>9</v>
      </c>
      <c r="AA57" s="26">
        <v>4</v>
      </c>
      <c r="AB57" s="26">
        <v>5</v>
      </c>
      <c r="AC57" s="68">
        <f t="shared" si="7"/>
        <v>3062</v>
      </c>
      <c r="AD57" s="63">
        <f t="shared" si="8"/>
        <v>40</v>
      </c>
      <c r="AE57" s="64">
        <f t="shared" si="9"/>
        <v>3022</v>
      </c>
      <c r="AF57" s="65">
        <f t="shared" si="10"/>
        <v>117.76923076923077</v>
      </c>
      <c r="AG57" s="66">
        <f t="shared" si="11"/>
        <v>5</v>
      </c>
      <c r="AH57" s="59">
        <f t="shared" si="12"/>
        <v>244.91666666666666</v>
      </c>
      <c r="AI57" s="59">
        <f t="shared" si="13"/>
        <v>13.833333333333334</v>
      </c>
      <c r="AJ57" s="67">
        <v>6</v>
      </c>
      <c r="AK57" s="67">
        <v>16</v>
      </c>
      <c r="AM57" s="26" t="s">
        <v>29</v>
      </c>
      <c r="AN57" s="26">
        <f t="shared" si="14"/>
        <v>19</v>
      </c>
      <c r="AO57" s="61">
        <v>2988</v>
      </c>
      <c r="AP57" s="61">
        <v>325</v>
      </c>
      <c r="AR57" s="5"/>
    </row>
    <row r="58" spans="2:44" ht="18.75" x14ac:dyDescent="0.25">
      <c r="B58" s="339" t="s">
        <v>5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8</v>
      </c>
      <c r="O58" s="17">
        <v>10</v>
      </c>
      <c r="P58" s="17">
        <v>85</v>
      </c>
      <c r="Q58" s="17">
        <v>0</v>
      </c>
      <c r="R58" s="17">
        <v>78</v>
      </c>
      <c r="S58" s="17">
        <v>63</v>
      </c>
      <c r="T58" s="17">
        <v>177</v>
      </c>
      <c r="U58" s="17">
        <v>0</v>
      </c>
      <c r="V58" s="17">
        <v>41</v>
      </c>
      <c r="W58" s="17">
        <v>56</v>
      </c>
      <c r="X58" s="22">
        <v>6</v>
      </c>
      <c r="Y58" s="22">
        <v>0</v>
      </c>
      <c r="Z58" s="24">
        <v>0</v>
      </c>
      <c r="AA58" s="26">
        <v>0</v>
      </c>
      <c r="AB58" s="26">
        <v>11</v>
      </c>
      <c r="AC58" s="68">
        <f t="shared" si="7"/>
        <v>535</v>
      </c>
      <c r="AD58" s="63">
        <f t="shared" si="8"/>
        <v>0</v>
      </c>
      <c r="AE58" s="64">
        <f t="shared" si="9"/>
        <v>535</v>
      </c>
      <c r="AF58" s="65">
        <f t="shared" si="10"/>
        <v>20.576923076923077</v>
      </c>
      <c r="AG58" s="66">
        <f t="shared" si="11"/>
        <v>0</v>
      </c>
      <c r="AH58" s="59">
        <f t="shared" si="12"/>
        <v>38.5</v>
      </c>
      <c r="AI58" s="59">
        <f t="shared" si="13"/>
        <v>12.166666666666666</v>
      </c>
      <c r="AJ58" s="67">
        <v>19</v>
      </c>
      <c r="AK58" s="67">
        <v>17</v>
      </c>
      <c r="AM58" s="26" t="s">
        <v>5</v>
      </c>
      <c r="AN58" s="26">
        <f t="shared" si="14"/>
        <v>9</v>
      </c>
      <c r="AO58" s="61">
        <v>451</v>
      </c>
      <c r="AP58" s="61">
        <v>71</v>
      </c>
      <c r="AR58" s="5"/>
    </row>
    <row r="59" spans="2:44" ht="18.75" x14ac:dyDescent="0.25">
      <c r="B59" s="339" t="s">
        <v>20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82</v>
      </c>
      <c r="N59" s="17">
        <v>64</v>
      </c>
      <c r="O59" s="17">
        <v>129</v>
      </c>
      <c r="P59" s="17">
        <v>391</v>
      </c>
      <c r="Q59" s="17">
        <v>227</v>
      </c>
      <c r="R59" s="17">
        <v>120</v>
      </c>
      <c r="S59" s="17">
        <v>19</v>
      </c>
      <c r="T59" s="17">
        <v>257</v>
      </c>
      <c r="U59" s="17">
        <v>77</v>
      </c>
      <c r="V59" s="17">
        <v>31</v>
      </c>
      <c r="W59" s="17">
        <v>10</v>
      </c>
      <c r="X59" s="22">
        <v>19</v>
      </c>
      <c r="Y59" s="22">
        <v>15</v>
      </c>
      <c r="Z59" s="24">
        <v>2</v>
      </c>
      <c r="AA59" s="26">
        <v>11</v>
      </c>
      <c r="AB59" s="26">
        <v>5</v>
      </c>
      <c r="AC59" s="62">
        <f t="shared" si="7"/>
        <v>1459</v>
      </c>
      <c r="AD59" s="63">
        <f t="shared" si="8"/>
        <v>0</v>
      </c>
      <c r="AE59" s="64">
        <f t="shared" si="9"/>
        <v>1459</v>
      </c>
      <c r="AF59" s="65">
        <f t="shared" si="10"/>
        <v>56.115384615384613</v>
      </c>
      <c r="AG59" s="66">
        <f t="shared" si="11"/>
        <v>0</v>
      </c>
      <c r="AH59" s="59">
        <f t="shared" si="12"/>
        <v>116.41666666666667</v>
      </c>
      <c r="AI59" s="59">
        <f t="shared" si="13"/>
        <v>10.333333333333334</v>
      </c>
      <c r="AJ59" s="67">
        <v>11</v>
      </c>
      <c r="AK59" s="67">
        <v>18</v>
      </c>
      <c r="AM59" s="26" t="s">
        <v>20</v>
      </c>
      <c r="AN59" s="26">
        <f t="shared" si="14"/>
        <v>15</v>
      </c>
      <c r="AO59" s="61">
        <v>1163</v>
      </c>
      <c r="AP59" s="61">
        <v>262</v>
      </c>
      <c r="AR59" s="5"/>
    </row>
    <row r="60" spans="2:44" ht="18.75" x14ac:dyDescent="0.25">
      <c r="B60" s="339" t="s">
        <v>25</v>
      </c>
      <c r="C60" s="17">
        <v>0</v>
      </c>
      <c r="D60" s="17">
        <v>0</v>
      </c>
      <c r="E60" s="21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35</v>
      </c>
      <c r="N60" s="17">
        <v>0</v>
      </c>
      <c r="O60" s="17">
        <v>47</v>
      </c>
      <c r="P60" s="17">
        <v>4</v>
      </c>
      <c r="Q60" s="17">
        <v>18</v>
      </c>
      <c r="R60" s="17">
        <v>24</v>
      </c>
      <c r="S60" s="17">
        <v>28</v>
      </c>
      <c r="T60" s="17">
        <v>59</v>
      </c>
      <c r="U60" s="17">
        <v>44</v>
      </c>
      <c r="V60" s="17">
        <v>11</v>
      </c>
      <c r="W60" s="17">
        <v>32</v>
      </c>
      <c r="X60" s="23">
        <v>17</v>
      </c>
      <c r="Y60" s="23">
        <v>6</v>
      </c>
      <c r="Z60" s="24">
        <v>0</v>
      </c>
      <c r="AA60" s="26">
        <v>2</v>
      </c>
      <c r="AB60" s="26">
        <v>5</v>
      </c>
      <c r="AC60" s="62">
        <f t="shared" si="7"/>
        <v>332</v>
      </c>
      <c r="AD60" s="63">
        <f t="shared" si="8"/>
        <v>0</v>
      </c>
      <c r="AE60" s="64">
        <f t="shared" si="9"/>
        <v>332</v>
      </c>
      <c r="AF60" s="65">
        <f t="shared" si="10"/>
        <v>12.76923076923077</v>
      </c>
      <c r="AG60" s="66">
        <f t="shared" si="11"/>
        <v>0</v>
      </c>
      <c r="AH60" s="59">
        <f t="shared" si="12"/>
        <v>22.5</v>
      </c>
      <c r="AI60" s="59">
        <f t="shared" si="13"/>
        <v>10.333333333333334</v>
      </c>
      <c r="AJ60" s="67">
        <v>20</v>
      </c>
      <c r="AK60" s="67">
        <v>18</v>
      </c>
      <c r="AM60" s="26" t="s">
        <v>25</v>
      </c>
      <c r="AN60" s="26">
        <f t="shared" si="14"/>
        <v>13</v>
      </c>
      <c r="AO60" s="61">
        <v>339</v>
      </c>
      <c r="AP60" s="61">
        <v>48</v>
      </c>
      <c r="AR60" s="5"/>
    </row>
    <row r="61" spans="2:44" ht="18.75" x14ac:dyDescent="0.25">
      <c r="B61" s="339" t="s">
        <v>23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42</v>
      </c>
      <c r="K61" s="17">
        <v>483</v>
      </c>
      <c r="L61" s="17">
        <v>18</v>
      </c>
      <c r="M61" s="17">
        <v>42</v>
      </c>
      <c r="N61" s="17">
        <v>0</v>
      </c>
      <c r="O61" s="17">
        <v>0</v>
      </c>
      <c r="P61" s="17">
        <v>28</v>
      </c>
      <c r="Q61" s="17">
        <v>74</v>
      </c>
      <c r="R61" s="17">
        <v>41</v>
      </c>
      <c r="S61" s="17">
        <v>90</v>
      </c>
      <c r="T61" s="17">
        <v>39</v>
      </c>
      <c r="U61" s="17">
        <v>25</v>
      </c>
      <c r="V61" s="17">
        <v>16</v>
      </c>
      <c r="W61" s="17">
        <v>2</v>
      </c>
      <c r="X61" s="22">
        <v>0</v>
      </c>
      <c r="Y61" s="22">
        <v>8</v>
      </c>
      <c r="Z61" s="24">
        <v>0</v>
      </c>
      <c r="AA61" s="26">
        <v>34</v>
      </c>
      <c r="AB61" s="26">
        <v>8</v>
      </c>
      <c r="AC61" s="62">
        <f t="shared" si="7"/>
        <v>950</v>
      </c>
      <c r="AD61" s="63">
        <f t="shared" si="8"/>
        <v>42</v>
      </c>
      <c r="AE61" s="64">
        <f t="shared" si="9"/>
        <v>908</v>
      </c>
      <c r="AF61" s="65">
        <f t="shared" si="10"/>
        <v>36.53846153846154</v>
      </c>
      <c r="AG61" s="66">
        <f t="shared" si="11"/>
        <v>5.25</v>
      </c>
      <c r="AH61" s="59">
        <f t="shared" si="12"/>
        <v>71.333333333333329</v>
      </c>
      <c r="AI61" s="59">
        <f t="shared" si="13"/>
        <v>8.6666666666666661</v>
      </c>
      <c r="AJ61" s="67">
        <v>15</v>
      </c>
      <c r="AK61" s="67">
        <v>19</v>
      </c>
      <c r="AM61" s="26" t="s">
        <v>23</v>
      </c>
      <c r="AN61" s="26">
        <f t="shared" si="14"/>
        <v>14</v>
      </c>
      <c r="AO61" s="61">
        <v>904</v>
      </c>
      <c r="AP61" s="61">
        <v>112</v>
      </c>
      <c r="AR61" s="5"/>
    </row>
    <row r="62" spans="2:44" ht="18.75" x14ac:dyDescent="0.25">
      <c r="B62" s="339" t="s">
        <v>22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29</v>
      </c>
      <c r="M62" s="17">
        <v>0</v>
      </c>
      <c r="N62" s="17">
        <v>0</v>
      </c>
      <c r="O62" s="17">
        <v>0</v>
      </c>
      <c r="P62" s="17">
        <v>7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22">
        <v>0</v>
      </c>
      <c r="Y62" s="22">
        <v>0</v>
      </c>
      <c r="Z62" s="24">
        <v>25</v>
      </c>
      <c r="AA62" s="26">
        <v>18</v>
      </c>
      <c r="AB62" s="26">
        <v>0</v>
      </c>
      <c r="AC62" s="62">
        <f t="shared" si="7"/>
        <v>79</v>
      </c>
      <c r="AD62" s="63">
        <f t="shared" si="8"/>
        <v>0</v>
      </c>
      <c r="AE62" s="64">
        <f t="shared" si="9"/>
        <v>79</v>
      </c>
      <c r="AF62" s="65">
        <f t="shared" si="10"/>
        <v>3.0384615384615383</v>
      </c>
      <c r="AG62" s="66">
        <f t="shared" si="11"/>
        <v>0</v>
      </c>
      <c r="AH62" s="59">
        <f t="shared" si="12"/>
        <v>3</v>
      </c>
      <c r="AI62" s="59">
        <f t="shared" si="13"/>
        <v>7.166666666666667</v>
      </c>
      <c r="AJ62" s="67">
        <v>24</v>
      </c>
      <c r="AK62" s="67">
        <v>20</v>
      </c>
      <c r="AM62" s="26" t="s">
        <v>22</v>
      </c>
      <c r="AN62" s="26">
        <f t="shared" si="14"/>
        <v>3</v>
      </c>
      <c r="AO62" s="61">
        <v>61</v>
      </c>
      <c r="AP62" s="61">
        <v>19</v>
      </c>
      <c r="AR62" s="5"/>
    </row>
    <row r="63" spans="2:44" ht="18.75" x14ac:dyDescent="0.25">
      <c r="B63" s="339" t="s">
        <v>24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26</v>
      </c>
      <c r="R63" s="17">
        <v>0</v>
      </c>
      <c r="S63" s="17">
        <v>0</v>
      </c>
      <c r="T63" s="17">
        <v>0</v>
      </c>
      <c r="U63" s="17">
        <v>0</v>
      </c>
      <c r="V63" s="17">
        <v>27</v>
      </c>
      <c r="W63" s="17">
        <v>1</v>
      </c>
      <c r="X63" s="22">
        <v>1</v>
      </c>
      <c r="Y63" s="22">
        <v>6</v>
      </c>
      <c r="Z63" s="24">
        <v>15</v>
      </c>
      <c r="AA63" s="26">
        <v>16</v>
      </c>
      <c r="AB63" s="26">
        <v>0</v>
      </c>
      <c r="AC63" s="62">
        <f t="shared" si="7"/>
        <v>92</v>
      </c>
      <c r="AD63" s="63">
        <f t="shared" si="8"/>
        <v>0</v>
      </c>
      <c r="AE63" s="64">
        <f t="shared" si="9"/>
        <v>92</v>
      </c>
      <c r="AF63" s="65">
        <f t="shared" si="10"/>
        <v>3.5384615384615383</v>
      </c>
      <c r="AG63" s="66">
        <f t="shared" si="11"/>
        <v>0</v>
      </c>
      <c r="AH63" s="59">
        <f t="shared" si="12"/>
        <v>4.416666666666667</v>
      </c>
      <c r="AI63" s="59">
        <f t="shared" si="13"/>
        <v>6.5</v>
      </c>
      <c r="AJ63" s="67">
        <v>23</v>
      </c>
      <c r="AK63" s="67">
        <v>20</v>
      </c>
      <c r="AM63" s="26" t="s">
        <v>24</v>
      </c>
      <c r="AN63" s="26">
        <f t="shared" si="14"/>
        <v>6</v>
      </c>
      <c r="AO63" s="61">
        <v>80</v>
      </c>
      <c r="AP63" s="61">
        <v>27</v>
      </c>
      <c r="AR63" s="5"/>
    </row>
    <row r="64" spans="2:44" ht="18.75" x14ac:dyDescent="0.25">
      <c r="B64" s="339" t="s">
        <v>18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309</v>
      </c>
      <c r="Q64" s="17">
        <v>419</v>
      </c>
      <c r="R64" s="17">
        <v>0</v>
      </c>
      <c r="S64" s="17">
        <v>0</v>
      </c>
      <c r="T64" s="17">
        <v>25</v>
      </c>
      <c r="U64" s="17">
        <v>8</v>
      </c>
      <c r="V64" s="17">
        <v>8</v>
      </c>
      <c r="W64" s="17">
        <v>0</v>
      </c>
      <c r="X64" s="22">
        <v>0</v>
      </c>
      <c r="Y64" s="22">
        <v>0</v>
      </c>
      <c r="Z64" s="24">
        <v>0</v>
      </c>
      <c r="AA64" s="26">
        <v>15</v>
      </c>
      <c r="AB64" s="26">
        <v>10</v>
      </c>
      <c r="AC64" s="62">
        <f t="shared" si="7"/>
        <v>794</v>
      </c>
      <c r="AD64" s="63">
        <f t="shared" si="8"/>
        <v>0</v>
      </c>
      <c r="AE64" s="64">
        <f t="shared" si="9"/>
        <v>794</v>
      </c>
      <c r="AF64" s="65">
        <f t="shared" si="10"/>
        <v>30.53846153846154</v>
      </c>
      <c r="AG64" s="66">
        <f t="shared" si="11"/>
        <v>0</v>
      </c>
      <c r="AH64" s="59">
        <f t="shared" si="12"/>
        <v>64.083333333333329</v>
      </c>
      <c r="AI64" s="59">
        <f t="shared" si="13"/>
        <v>4.166666666666667</v>
      </c>
      <c r="AJ64" s="67">
        <v>17</v>
      </c>
      <c r="AK64" s="67">
        <v>21</v>
      </c>
      <c r="AM64" s="26" t="s">
        <v>18</v>
      </c>
      <c r="AN64" s="26">
        <f t="shared" si="14"/>
        <v>6</v>
      </c>
      <c r="AO64" s="61">
        <v>786</v>
      </c>
      <c r="AP64" s="61">
        <v>46</v>
      </c>
      <c r="AR64" s="5"/>
    </row>
    <row r="65" spans="2:52" ht="18.75" customHeight="1" x14ac:dyDescent="0.25">
      <c r="B65" s="339" t="s">
        <v>17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27</v>
      </c>
      <c r="S65" s="17">
        <v>0</v>
      </c>
      <c r="T65" s="17">
        <v>0</v>
      </c>
      <c r="U65" s="17">
        <v>21</v>
      </c>
      <c r="V65" s="17">
        <v>0</v>
      </c>
      <c r="W65" s="17">
        <v>0</v>
      </c>
      <c r="X65" s="22">
        <v>0</v>
      </c>
      <c r="Y65" s="22">
        <v>0</v>
      </c>
      <c r="Z65" s="24">
        <v>0</v>
      </c>
      <c r="AA65" s="26">
        <v>20</v>
      </c>
      <c r="AB65" s="26">
        <v>0</v>
      </c>
      <c r="AC65" s="62">
        <f t="shared" si="7"/>
        <v>68</v>
      </c>
      <c r="AD65" s="63">
        <f t="shared" si="8"/>
        <v>0</v>
      </c>
      <c r="AE65" s="64">
        <f t="shared" si="9"/>
        <v>68</v>
      </c>
      <c r="AF65" s="65">
        <f t="shared" si="10"/>
        <v>2.6153846153846154</v>
      </c>
      <c r="AG65" s="66">
        <f t="shared" si="11"/>
        <v>0</v>
      </c>
      <c r="AH65" s="59">
        <f t="shared" si="12"/>
        <v>4</v>
      </c>
      <c r="AI65" s="59">
        <f t="shared" si="13"/>
        <v>3.3333333333333335</v>
      </c>
      <c r="AJ65" s="67">
        <v>25</v>
      </c>
      <c r="AK65" s="67">
        <v>22</v>
      </c>
      <c r="AM65" s="26" t="s">
        <v>17</v>
      </c>
      <c r="AN65" s="26">
        <f t="shared" si="14"/>
        <v>2</v>
      </c>
      <c r="AO65" s="61">
        <v>52</v>
      </c>
      <c r="AP65" s="61">
        <v>13</v>
      </c>
      <c r="AR65" s="5"/>
    </row>
    <row r="66" spans="2:52" ht="18.75" customHeight="1" x14ac:dyDescent="0.25">
      <c r="B66" s="339" t="s">
        <v>3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12</v>
      </c>
      <c r="N66" s="17">
        <v>8</v>
      </c>
      <c r="O66" s="17">
        <v>2</v>
      </c>
      <c r="P66" s="17">
        <v>0</v>
      </c>
      <c r="Q66" s="17">
        <v>14</v>
      </c>
      <c r="R66" s="17">
        <v>28</v>
      </c>
      <c r="S66" s="17">
        <v>15</v>
      </c>
      <c r="T66" s="17">
        <v>0</v>
      </c>
      <c r="U66" s="17">
        <v>13</v>
      </c>
      <c r="V66" s="17">
        <v>74</v>
      </c>
      <c r="W66" s="17">
        <v>0</v>
      </c>
      <c r="X66" s="22">
        <v>17</v>
      </c>
      <c r="Y66" s="22">
        <v>0</v>
      </c>
      <c r="Z66" s="24">
        <v>0</v>
      </c>
      <c r="AA66" s="26">
        <v>0</v>
      </c>
      <c r="AB66" s="26">
        <v>0</v>
      </c>
      <c r="AC66" s="68">
        <f t="shared" si="7"/>
        <v>183</v>
      </c>
      <c r="AD66" s="63">
        <f t="shared" si="8"/>
        <v>0</v>
      </c>
      <c r="AE66" s="64">
        <f t="shared" si="9"/>
        <v>183</v>
      </c>
      <c r="AF66" s="65">
        <f t="shared" si="10"/>
        <v>7.0384615384615383</v>
      </c>
      <c r="AG66" s="66">
        <f t="shared" si="11"/>
        <v>0</v>
      </c>
      <c r="AH66" s="59">
        <f t="shared" si="12"/>
        <v>13.833333333333334</v>
      </c>
      <c r="AI66" s="59">
        <f t="shared" si="13"/>
        <v>2.8333333333333335</v>
      </c>
      <c r="AJ66" s="67">
        <v>22</v>
      </c>
      <c r="AK66" s="67">
        <v>22</v>
      </c>
      <c r="AM66" s="26" t="s">
        <v>3</v>
      </c>
      <c r="AN66" s="26">
        <f t="shared" si="14"/>
        <v>8</v>
      </c>
      <c r="AO66" s="61">
        <v>236</v>
      </c>
      <c r="AP66" s="61">
        <v>42</v>
      </c>
      <c r="AR66" s="5"/>
    </row>
    <row r="67" spans="2:52" ht="18.75" customHeight="1" x14ac:dyDescent="0.25">
      <c r="B67" s="339" t="s">
        <v>6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3</v>
      </c>
      <c r="U67" s="17">
        <v>23</v>
      </c>
      <c r="V67" s="17">
        <v>0</v>
      </c>
      <c r="W67" s="17">
        <v>0</v>
      </c>
      <c r="X67" s="22">
        <v>0</v>
      </c>
      <c r="Y67" s="22">
        <v>11</v>
      </c>
      <c r="Z67" s="24">
        <v>0</v>
      </c>
      <c r="AA67" s="26">
        <v>0</v>
      </c>
      <c r="AB67" s="26">
        <v>0</v>
      </c>
      <c r="AC67" s="68">
        <f t="shared" si="7"/>
        <v>37</v>
      </c>
      <c r="AD67" s="63">
        <f t="shared" si="8"/>
        <v>0</v>
      </c>
      <c r="AE67" s="64">
        <f t="shared" si="9"/>
        <v>37</v>
      </c>
      <c r="AF67" s="65">
        <f t="shared" si="10"/>
        <v>1.4230769230769231</v>
      </c>
      <c r="AG67" s="66">
        <f t="shared" si="11"/>
        <v>0</v>
      </c>
      <c r="AH67" s="59">
        <f t="shared" si="12"/>
        <v>2.1666666666666665</v>
      </c>
      <c r="AI67" s="59">
        <f t="shared" si="13"/>
        <v>1.8333333333333333</v>
      </c>
      <c r="AJ67" s="67">
        <v>28</v>
      </c>
      <c r="AK67" s="67">
        <v>23</v>
      </c>
      <c r="AM67" s="26" t="s">
        <v>6</v>
      </c>
      <c r="AN67" s="26">
        <f t="shared" si="14"/>
        <v>2</v>
      </c>
      <c r="AO67" s="61">
        <v>37</v>
      </c>
      <c r="AP67" s="61">
        <v>16</v>
      </c>
      <c r="AR67" s="5"/>
    </row>
    <row r="68" spans="2:52" ht="18.75" customHeight="1" thickBot="1" x14ac:dyDescent="0.3">
      <c r="B68" s="339" t="s">
        <v>27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  <c r="V68" s="17">
        <v>40</v>
      </c>
      <c r="W68" s="17">
        <v>0</v>
      </c>
      <c r="X68" s="69">
        <v>0</v>
      </c>
      <c r="Y68" s="22">
        <v>0</v>
      </c>
      <c r="Z68" s="24">
        <v>0</v>
      </c>
      <c r="AA68" s="26">
        <v>0</v>
      </c>
      <c r="AB68" s="26">
        <v>0</v>
      </c>
      <c r="AC68" s="70">
        <f t="shared" si="7"/>
        <v>40</v>
      </c>
      <c r="AD68" s="71">
        <f t="shared" si="8"/>
        <v>0</v>
      </c>
      <c r="AE68" s="72">
        <f t="shared" si="9"/>
        <v>40</v>
      </c>
      <c r="AF68" s="73">
        <f t="shared" si="10"/>
        <v>1.5384615384615385</v>
      </c>
      <c r="AG68" s="74">
        <f t="shared" si="11"/>
        <v>0</v>
      </c>
      <c r="AH68" s="59">
        <f t="shared" si="12"/>
        <v>3.3333333333333335</v>
      </c>
      <c r="AI68" s="59">
        <f t="shared" si="13"/>
        <v>0</v>
      </c>
      <c r="AJ68" s="75">
        <v>26</v>
      </c>
      <c r="AK68" s="67">
        <v>24</v>
      </c>
      <c r="AM68" s="26" t="s">
        <v>27</v>
      </c>
      <c r="AN68" s="26">
        <f t="shared" si="14"/>
        <v>0</v>
      </c>
      <c r="AO68" s="61">
        <v>0</v>
      </c>
      <c r="AP68" s="61">
        <v>0</v>
      </c>
      <c r="AR68" s="5"/>
    </row>
    <row r="69" spans="2:52" s="5" customFormat="1" ht="25.5" customHeight="1" thickBot="1" x14ac:dyDescent="0.3">
      <c r="B69" s="338" t="s">
        <v>2</v>
      </c>
      <c r="C69" s="76">
        <f>SUM(C42:C68)</f>
        <v>84</v>
      </c>
      <c r="D69" s="77">
        <f t="shared" ref="D69:AI69" si="15">SUM(D42:D68)</f>
        <v>425</v>
      </c>
      <c r="E69" s="77">
        <f t="shared" si="15"/>
        <v>394</v>
      </c>
      <c r="F69" s="77">
        <f t="shared" si="15"/>
        <v>159</v>
      </c>
      <c r="G69" s="77">
        <f t="shared" si="15"/>
        <v>725</v>
      </c>
      <c r="H69" s="77">
        <f t="shared" si="15"/>
        <v>516</v>
      </c>
      <c r="I69" s="77">
        <f t="shared" si="15"/>
        <v>1305</v>
      </c>
      <c r="J69" s="77">
        <f t="shared" si="15"/>
        <v>2272</v>
      </c>
      <c r="K69" s="77">
        <f t="shared" si="15"/>
        <v>5229</v>
      </c>
      <c r="L69" s="77">
        <f t="shared" si="15"/>
        <v>3185</v>
      </c>
      <c r="M69" s="77">
        <f t="shared" si="15"/>
        <v>4533</v>
      </c>
      <c r="N69" s="77">
        <f t="shared" si="15"/>
        <v>3737</v>
      </c>
      <c r="O69" s="77">
        <f t="shared" si="15"/>
        <v>6001</v>
      </c>
      <c r="P69" s="77">
        <f t="shared" si="15"/>
        <v>5300</v>
      </c>
      <c r="Q69" s="77">
        <f t="shared" si="15"/>
        <v>4240</v>
      </c>
      <c r="R69" s="77">
        <f t="shared" si="15"/>
        <v>3026</v>
      </c>
      <c r="S69" s="77">
        <f t="shared" si="15"/>
        <v>2511</v>
      </c>
      <c r="T69" s="77">
        <f t="shared" si="15"/>
        <v>2626</v>
      </c>
      <c r="U69" s="77">
        <f t="shared" si="15"/>
        <v>2229</v>
      </c>
      <c r="V69" s="77">
        <f t="shared" si="15"/>
        <v>1792</v>
      </c>
      <c r="W69" s="77">
        <f t="shared" si="15"/>
        <v>901</v>
      </c>
      <c r="X69" s="78">
        <f>SUM(X42:X68)</f>
        <v>831</v>
      </c>
      <c r="Y69" s="78">
        <f>SUM(Y42:Y68)</f>
        <v>549</v>
      </c>
      <c r="Z69" s="78">
        <f>SUM(Z42:Z68)</f>
        <v>1158</v>
      </c>
      <c r="AA69" s="78">
        <f t="shared" ref="AA69" si="16">SUM(AA42:AA68)</f>
        <v>1051</v>
      </c>
      <c r="AB69" s="78">
        <f t="shared" si="15"/>
        <v>1040</v>
      </c>
      <c r="AC69" s="79">
        <f t="shared" si="15"/>
        <v>55819</v>
      </c>
      <c r="AD69" s="80">
        <f t="shared" si="15"/>
        <v>5880</v>
      </c>
      <c r="AE69" s="77">
        <f>SUM(AE42:AE68)</f>
        <v>49939</v>
      </c>
      <c r="AF69" s="81">
        <f t="shared" si="15"/>
        <v>2146.8846153846152</v>
      </c>
      <c r="AG69" s="82">
        <f t="shared" si="15"/>
        <v>735</v>
      </c>
      <c r="AH69" s="83">
        <f t="shared" si="15"/>
        <v>3700.75</v>
      </c>
      <c r="AI69" s="84">
        <f t="shared" si="15"/>
        <v>921.66666666666663</v>
      </c>
      <c r="AJ69" s="85"/>
      <c r="AK69" s="85"/>
      <c r="AL69" s="1"/>
      <c r="AM69" s="52" t="s">
        <v>2</v>
      </c>
      <c r="AN69" s="26">
        <f t="shared" si="14"/>
        <v>25</v>
      </c>
      <c r="AO69" s="52">
        <f>SUM(AO42:AO68)</f>
        <v>51731</v>
      </c>
      <c r="AP69" s="52">
        <f>SUM(AP42:AP68)</f>
        <v>5110</v>
      </c>
    </row>
    <row r="70" spans="2:52" ht="6" customHeight="1" thickBot="1" x14ac:dyDescent="0.3">
      <c r="AO70" s="86"/>
    </row>
    <row r="71" spans="2:52" ht="24.75" customHeight="1" x14ac:dyDescent="0.25">
      <c r="B71" s="87" t="s">
        <v>47</v>
      </c>
      <c r="C71" s="88">
        <v>34</v>
      </c>
      <c r="D71" s="88">
        <v>296</v>
      </c>
      <c r="E71" s="88">
        <v>394</v>
      </c>
      <c r="F71" s="88">
        <v>159</v>
      </c>
      <c r="G71" s="88">
        <v>725</v>
      </c>
      <c r="H71" s="88">
        <v>437</v>
      </c>
      <c r="I71" s="88">
        <v>1305</v>
      </c>
      <c r="J71" s="88">
        <v>2172</v>
      </c>
      <c r="K71" s="88">
        <v>3665</v>
      </c>
      <c r="L71" s="88">
        <v>2149</v>
      </c>
      <c r="M71" s="88">
        <v>3523</v>
      </c>
      <c r="N71" s="88">
        <v>2381</v>
      </c>
      <c r="O71" s="88">
        <v>2535</v>
      </c>
      <c r="P71" s="88">
        <v>1688</v>
      </c>
      <c r="Q71" s="88">
        <v>1263</v>
      </c>
      <c r="R71" s="88">
        <v>1070</v>
      </c>
      <c r="S71" s="88">
        <v>739</v>
      </c>
      <c r="T71" s="88">
        <v>1282</v>
      </c>
      <c r="U71" s="88">
        <v>418</v>
      </c>
      <c r="V71" s="88">
        <v>533</v>
      </c>
      <c r="W71" s="88">
        <v>264</v>
      </c>
      <c r="X71" s="88">
        <v>214</v>
      </c>
      <c r="Y71" s="88">
        <v>233</v>
      </c>
      <c r="Z71" s="88">
        <v>233</v>
      </c>
      <c r="AA71" s="88">
        <v>204</v>
      </c>
      <c r="AB71" s="88">
        <v>163</v>
      </c>
      <c r="AC71" s="89">
        <f>SUM(C71:AB71)</f>
        <v>28079</v>
      </c>
      <c r="AD71" s="90">
        <f>SUM(C71:J71)</f>
        <v>5522</v>
      </c>
      <c r="AE71" s="90">
        <f>SUM(K71:AB71)</f>
        <v>22557</v>
      </c>
      <c r="AF71" s="91">
        <f>AVERAGE(C71:AB71)</f>
        <v>1079.9615384615386</v>
      </c>
      <c r="AG71" s="91">
        <f>AVERAGE(C71:J71)</f>
        <v>690.25</v>
      </c>
      <c r="AH71" s="92">
        <f>AVERAGE(K71:AB71)</f>
        <v>1253.1666666666667</v>
      </c>
      <c r="AI71" s="93">
        <f>AVERAGE(X71:AB71)</f>
        <v>209.4</v>
      </c>
      <c r="AJ71" s="94"/>
      <c r="AK71" s="94"/>
      <c r="AM71" s="52" t="s">
        <v>48</v>
      </c>
      <c r="AN71" s="26">
        <f>25-COUNTIF(C71:AB71,0)</f>
        <v>25</v>
      </c>
      <c r="AO71" s="52">
        <v>27387</v>
      </c>
      <c r="AP71" s="52">
        <v>2674</v>
      </c>
    </row>
    <row r="72" spans="2:52" ht="18.75" customHeight="1" thickBot="1" x14ac:dyDescent="0.3">
      <c r="B72" s="95" t="s">
        <v>49</v>
      </c>
      <c r="C72" s="96">
        <f>C71/C69</f>
        <v>0.40476190476190477</v>
      </c>
      <c r="D72" s="96">
        <f t="shared" ref="D72:AI72" si="17">D71/D69</f>
        <v>0.69647058823529406</v>
      </c>
      <c r="E72" s="96">
        <f t="shared" si="17"/>
        <v>1</v>
      </c>
      <c r="F72" s="96">
        <f t="shared" si="17"/>
        <v>1</v>
      </c>
      <c r="G72" s="96">
        <f t="shared" si="17"/>
        <v>1</v>
      </c>
      <c r="H72" s="96">
        <f t="shared" si="17"/>
        <v>0.8468992248062015</v>
      </c>
      <c r="I72" s="96">
        <f t="shared" si="17"/>
        <v>1</v>
      </c>
      <c r="J72" s="96">
        <f t="shared" si="17"/>
        <v>0.95598591549295775</v>
      </c>
      <c r="K72" s="96">
        <f t="shared" si="17"/>
        <v>0.70089883342895387</v>
      </c>
      <c r="L72" s="96">
        <f t="shared" si="17"/>
        <v>0.67472527472527477</v>
      </c>
      <c r="M72" s="96">
        <f t="shared" si="17"/>
        <v>0.77718949922788438</v>
      </c>
      <c r="N72" s="96">
        <f t="shared" si="17"/>
        <v>0.6371420925876371</v>
      </c>
      <c r="O72" s="96">
        <f t="shared" si="17"/>
        <v>0.42242959506748873</v>
      </c>
      <c r="P72" s="96">
        <f t="shared" si="17"/>
        <v>0.31849056603773584</v>
      </c>
      <c r="Q72" s="96">
        <f t="shared" si="17"/>
        <v>0.29787735849056601</v>
      </c>
      <c r="R72" s="96">
        <f t="shared" si="17"/>
        <v>0.35360211500330468</v>
      </c>
      <c r="S72" s="96">
        <f t="shared" si="17"/>
        <v>0.29430505774591798</v>
      </c>
      <c r="T72" s="96">
        <f t="shared" si="17"/>
        <v>0.48819497334348821</v>
      </c>
      <c r="U72" s="96">
        <f t="shared" si="17"/>
        <v>0.18752803947958727</v>
      </c>
      <c r="V72" s="96">
        <f t="shared" si="17"/>
        <v>0.2974330357142857</v>
      </c>
      <c r="W72" s="96">
        <f t="shared" si="17"/>
        <v>0.293007769145394</v>
      </c>
      <c r="X72" s="96">
        <f>X71/X69</f>
        <v>0.2575210589651023</v>
      </c>
      <c r="Y72" s="96">
        <f>Y71/Y69</f>
        <v>0.42440801457194899</v>
      </c>
      <c r="Z72" s="96">
        <f>Z71/Z69</f>
        <v>0.20120898100172713</v>
      </c>
      <c r="AA72" s="96">
        <f t="shared" ref="AA72" si="18">AA71/AA69</f>
        <v>0.19410085632730734</v>
      </c>
      <c r="AB72" s="96">
        <f t="shared" si="17"/>
        <v>0.15673076923076923</v>
      </c>
      <c r="AC72" s="97">
        <f t="shared" si="17"/>
        <v>0.50303660044071019</v>
      </c>
      <c r="AD72" s="97">
        <f t="shared" si="17"/>
        <v>0.93911564625850341</v>
      </c>
      <c r="AE72" s="97">
        <f>AE71/AE69</f>
        <v>0.45169106309697832</v>
      </c>
      <c r="AF72" s="98">
        <f t="shared" si="17"/>
        <v>0.50303660044071019</v>
      </c>
      <c r="AG72" s="98">
        <f t="shared" si="17"/>
        <v>0.93911564625850341</v>
      </c>
      <c r="AH72" s="99">
        <f t="shared" si="17"/>
        <v>0.33862505348015043</v>
      </c>
      <c r="AI72" s="100">
        <f t="shared" si="17"/>
        <v>0.22719710669077758</v>
      </c>
      <c r="AJ72" s="101"/>
      <c r="AK72" s="101"/>
    </row>
    <row r="73" spans="2:52" ht="15.75" thickBot="1" x14ac:dyDescent="0.3">
      <c r="B73" s="102" t="str">
        <f>B77</f>
        <v>Atualizado até 25/01/2021</v>
      </c>
    </row>
    <row r="74" spans="2:52" x14ac:dyDescent="0.25">
      <c r="B74" s="103" t="s">
        <v>50</v>
      </c>
      <c r="C74" s="104">
        <f>27-C75</f>
        <v>2</v>
      </c>
      <c r="D74" s="104">
        <f t="shared" ref="D74:AK74" si="19">27-D75</f>
        <v>4</v>
      </c>
      <c r="E74" s="104">
        <f t="shared" si="19"/>
        <v>2</v>
      </c>
      <c r="F74" s="104">
        <f t="shared" si="19"/>
        <v>3</v>
      </c>
      <c r="G74" s="104">
        <f t="shared" si="19"/>
        <v>4</v>
      </c>
      <c r="H74" s="104">
        <f t="shared" si="19"/>
        <v>3</v>
      </c>
      <c r="I74" s="104">
        <f t="shared" si="19"/>
        <v>4</v>
      </c>
      <c r="J74" s="104">
        <f t="shared" si="19"/>
        <v>6</v>
      </c>
      <c r="K74" s="104">
        <f t="shared" si="19"/>
        <v>8</v>
      </c>
      <c r="L74" s="104">
        <f t="shared" si="19"/>
        <v>13</v>
      </c>
      <c r="M74" s="104">
        <f t="shared" si="19"/>
        <v>13</v>
      </c>
      <c r="N74" s="104">
        <f t="shared" si="19"/>
        <v>15</v>
      </c>
      <c r="O74" s="104">
        <f t="shared" si="19"/>
        <v>18</v>
      </c>
      <c r="P74" s="104">
        <f t="shared" si="19"/>
        <v>21</v>
      </c>
      <c r="Q74" s="104">
        <f t="shared" si="19"/>
        <v>20</v>
      </c>
      <c r="R74" s="104">
        <f t="shared" si="19"/>
        <v>20</v>
      </c>
      <c r="S74" s="104">
        <f t="shared" si="19"/>
        <v>19</v>
      </c>
      <c r="T74" s="104">
        <f t="shared" si="19"/>
        <v>20</v>
      </c>
      <c r="U74" s="104">
        <f t="shared" si="19"/>
        <v>21</v>
      </c>
      <c r="V74" s="104">
        <f t="shared" si="19"/>
        <v>23</v>
      </c>
      <c r="W74" s="104">
        <f t="shared" si="19"/>
        <v>18</v>
      </c>
      <c r="X74" s="104">
        <f t="shared" si="19"/>
        <v>19</v>
      </c>
      <c r="Y74" s="104">
        <f t="shared" si="19"/>
        <v>18</v>
      </c>
      <c r="Z74" s="104">
        <f t="shared" si="19"/>
        <v>17</v>
      </c>
      <c r="AA74" s="104">
        <f t="shared" si="19"/>
        <v>20</v>
      </c>
      <c r="AB74" s="104">
        <f t="shared" si="19"/>
        <v>18</v>
      </c>
      <c r="AC74" s="104">
        <f t="shared" si="19"/>
        <v>27</v>
      </c>
      <c r="AD74" s="104">
        <f t="shared" si="19"/>
        <v>10</v>
      </c>
      <c r="AE74" s="104">
        <f t="shared" si="19"/>
        <v>27</v>
      </c>
      <c r="AF74" s="104">
        <f t="shared" si="19"/>
        <v>27</v>
      </c>
      <c r="AG74" s="104">
        <f t="shared" si="19"/>
        <v>10</v>
      </c>
      <c r="AH74" s="104">
        <f t="shared" si="19"/>
        <v>27</v>
      </c>
      <c r="AI74" s="104">
        <f t="shared" si="19"/>
        <v>26</v>
      </c>
      <c r="AJ74" s="105">
        <f t="shared" si="19"/>
        <v>27</v>
      </c>
      <c r="AK74" s="105">
        <f t="shared" si="19"/>
        <v>27</v>
      </c>
    </row>
    <row r="75" spans="2:52" ht="15.75" thickBot="1" x14ac:dyDescent="0.3">
      <c r="B75" s="106" t="s">
        <v>51</v>
      </c>
      <c r="C75" s="107">
        <f>COUNTIF(C$42:C$68,0)</f>
        <v>25</v>
      </c>
      <c r="D75" s="107">
        <f t="shared" ref="D75:AK75" si="20">COUNTIF(D$42:D$68,0)</f>
        <v>23</v>
      </c>
      <c r="E75" s="107">
        <f t="shared" si="20"/>
        <v>25</v>
      </c>
      <c r="F75" s="107">
        <f t="shared" si="20"/>
        <v>24</v>
      </c>
      <c r="G75" s="107">
        <f t="shared" si="20"/>
        <v>23</v>
      </c>
      <c r="H75" s="107">
        <f t="shared" si="20"/>
        <v>24</v>
      </c>
      <c r="I75" s="107">
        <f t="shared" si="20"/>
        <v>23</v>
      </c>
      <c r="J75" s="107">
        <f t="shared" si="20"/>
        <v>21</v>
      </c>
      <c r="K75" s="107">
        <f t="shared" si="20"/>
        <v>19</v>
      </c>
      <c r="L75" s="107">
        <f t="shared" si="20"/>
        <v>14</v>
      </c>
      <c r="M75" s="107">
        <f t="shared" si="20"/>
        <v>14</v>
      </c>
      <c r="N75" s="107">
        <f t="shared" si="20"/>
        <v>12</v>
      </c>
      <c r="O75" s="107">
        <f t="shared" si="20"/>
        <v>9</v>
      </c>
      <c r="P75" s="107">
        <f t="shared" si="20"/>
        <v>6</v>
      </c>
      <c r="Q75" s="107">
        <f t="shared" si="20"/>
        <v>7</v>
      </c>
      <c r="R75" s="107">
        <f t="shared" si="20"/>
        <v>7</v>
      </c>
      <c r="S75" s="107">
        <f t="shared" si="20"/>
        <v>8</v>
      </c>
      <c r="T75" s="107">
        <f t="shared" si="20"/>
        <v>7</v>
      </c>
      <c r="U75" s="107">
        <f t="shared" si="20"/>
        <v>6</v>
      </c>
      <c r="V75" s="107">
        <f t="shared" si="20"/>
        <v>4</v>
      </c>
      <c r="W75" s="107">
        <f t="shared" si="20"/>
        <v>9</v>
      </c>
      <c r="X75" s="107">
        <f t="shared" si="20"/>
        <v>8</v>
      </c>
      <c r="Y75" s="107">
        <f t="shared" si="20"/>
        <v>9</v>
      </c>
      <c r="Z75" s="107">
        <f t="shared" si="20"/>
        <v>10</v>
      </c>
      <c r="AA75" s="107">
        <f t="shared" si="20"/>
        <v>7</v>
      </c>
      <c r="AB75" s="107">
        <f t="shared" si="20"/>
        <v>9</v>
      </c>
      <c r="AC75" s="107">
        <f t="shared" si="20"/>
        <v>0</v>
      </c>
      <c r="AD75" s="107">
        <f t="shared" si="20"/>
        <v>17</v>
      </c>
      <c r="AE75" s="107">
        <f t="shared" si="20"/>
        <v>0</v>
      </c>
      <c r="AF75" s="107">
        <f t="shared" si="20"/>
        <v>0</v>
      </c>
      <c r="AG75" s="107">
        <f t="shared" si="20"/>
        <v>17</v>
      </c>
      <c r="AH75" s="107">
        <f t="shared" si="20"/>
        <v>0</v>
      </c>
      <c r="AI75" s="107">
        <f t="shared" si="20"/>
        <v>1</v>
      </c>
      <c r="AJ75" s="108">
        <f t="shared" si="20"/>
        <v>0</v>
      </c>
      <c r="AK75" s="108">
        <f t="shared" si="20"/>
        <v>0</v>
      </c>
    </row>
    <row r="76" spans="2:52" s="6" customFormat="1" ht="30" x14ac:dyDescent="0.25">
      <c r="B76" s="109"/>
      <c r="C76" s="110">
        <f>C41</f>
        <v>1995</v>
      </c>
      <c r="D76" s="110">
        <f t="shared" ref="D76:AK76" si="21">D41</f>
        <v>1996</v>
      </c>
      <c r="E76" s="110">
        <f t="shared" si="21"/>
        <v>1997</v>
      </c>
      <c r="F76" s="110">
        <f t="shared" si="21"/>
        <v>1998</v>
      </c>
      <c r="G76" s="110">
        <f t="shared" si="21"/>
        <v>1999</v>
      </c>
      <c r="H76" s="110">
        <f t="shared" si="21"/>
        <v>2000</v>
      </c>
      <c r="I76" s="110">
        <f t="shared" si="21"/>
        <v>2001</v>
      </c>
      <c r="J76" s="110">
        <f t="shared" si="21"/>
        <v>2002</v>
      </c>
      <c r="K76" s="110">
        <f t="shared" si="21"/>
        <v>2003</v>
      </c>
      <c r="L76" s="110">
        <f t="shared" si="21"/>
        <v>2004</v>
      </c>
      <c r="M76" s="110">
        <f t="shared" si="21"/>
        <v>2005</v>
      </c>
      <c r="N76" s="110">
        <f t="shared" si="21"/>
        <v>2006</v>
      </c>
      <c r="O76" s="110">
        <f t="shared" si="21"/>
        <v>2007</v>
      </c>
      <c r="P76" s="110">
        <f t="shared" si="21"/>
        <v>2008</v>
      </c>
      <c r="Q76" s="110">
        <f t="shared" si="21"/>
        <v>2009</v>
      </c>
      <c r="R76" s="110">
        <f t="shared" si="21"/>
        <v>2010</v>
      </c>
      <c r="S76" s="110">
        <f t="shared" si="21"/>
        <v>2011</v>
      </c>
      <c r="T76" s="110">
        <f t="shared" si="21"/>
        <v>2012</v>
      </c>
      <c r="U76" s="110">
        <f t="shared" si="21"/>
        <v>2013</v>
      </c>
      <c r="V76" s="110">
        <f t="shared" si="21"/>
        <v>2014</v>
      </c>
      <c r="W76" s="110">
        <f t="shared" si="21"/>
        <v>2015</v>
      </c>
      <c r="X76" s="110">
        <f t="shared" si="21"/>
        <v>2016</v>
      </c>
      <c r="Y76" s="110">
        <f t="shared" si="21"/>
        <v>2017</v>
      </c>
      <c r="Z76" s="110">
        <f t="shared" si="21"/>
        <v>2018</v>
      </c>
      <c r="AA76" s="110">
        <f t="shared" si="21"/>
        <v>2019</v>
      </c>
      <c r="AB76" s="110">
        <f t="shared" si="21"/>
        <v>2020</v>
      </c>
      <c r="AC76" s="109" t="str">
        <f t="shared" si="21"/>
        <v>TOT 1995-2020</v>
      </c>
      <c r="AD76" s="109" t="str">
        <f t="shared" si="21"/>
        <v>TOT 1995-2002</v>
      </c>
      <c r="AE76" s="109" t="str">
        <f t="shared" si="21"/>
        <v>TOT 2003-2020</v>
      </c>
      <c r="AF76" s="109" t="str">
        <f t="shared" si="21"/>
        <v>méd 1995-2020</v>
      </c>
      <c r="AG76" s="109" t="str">
        <f t="shared" si="21"/>
        <v>méd 1995-2002</v>
      </c>
      <c r="AH76" s="109" t="str">
        <f t="shared" si="21"/>
        <v>méd 2003-2014</v>
      </c>
      <c r="AI76" s="109" t="str">
        <f t="shared" si="21"/>
        <v>méd 2015-2020</v>
      </c>
      <c r="AJ76" s="109" t="str">
        <f t="shared" si="21"/>
        <v>Ranking 2003-2020</v>
      </c>
      <c r="AK76" s="109" t="str">
        <f t="shared" si="21"/>
        <v>Ranking 2015-2020</v>
      </c>
    </row>
    <row r="77" spans="2:52" ht="15.75" thickBot="1" x14ac:dyDescent="0.3">
      <c r="B77" s="111" t="str">
        <f>B38</f>
        <v>Atualizado até 25/01/2021</v>
      </c>
      <c r="M77" s="112"/>
    </row>
    <row r="78" spans="2:52" ht="29.25" customHeight="1" thickBot="1" x14ac:dyDescent="0.3">
      <c r="B78" s="113" t="s">
        <v>52</v>
      </c>
      <c r="C78" s="114"/>
      <c r="D78" s="115" t="str">
        <f>B77</f>
        <v>Atualizado até 25/01/2021</v>
      </c>
      <c r="E78" s="116"/>
      <c r="F78" s="115"/>
      <c r="G78" s="117"/>
      <c r="I78" s="114" t="s">
        <v>53</v>
      </c>
      <c r="J78" s="114"/>
      <c r="K78" s="115" t="str">
        <f>D78</f>
        <v>Atualizado até 25/01/2021</v>
      </c>
      <c r="L78" s="115"/>
      <c r="M78" s="117"/>
      <c r="O78" s="114" t="s">
        <v>54</v>
      </c>
      <c r="P78" s="114"/>
      <c r="Q78" s="115" t="str">
        <f>D78</f>
        <v>Atualizado até 25/01/2021</v>
      </c>
      <c r="R78" s="115"/>
      <c r="S78" s="117"/>
      <c r="U78" s="114" t="s">
        <v>55</v>
      </c>
      <c r="V78" s="114"/>
      <c r="W78" s="115" t="str">
        <f>D78</f>
        <v>Atualizado até 25/01/2021</v>
      </c>
      <c r="X78" s="115"/>
      <c r="Y78" s="117"/>
      <c r="AA78" s="114" t="s">
        <v>56</v>
      </c>
      <c r="AB78" s="116"/>
      <c r="AC78" s="118" t="str">
        <f>W78</f>
        <v>Atualizado até 25/01/2021</v>
      </c>
      <c r="AD78" s="115"/>
      <c r="AE78" s="117"/>
      <c r="AF78" s="37"/>
      <c r="AG78" s="114"/>
      <c r="AH78" s="114" t="s">
        <v>57</v>
      </c>
      <c r="AI78" s="116"/>
      <c r="AJ78" s="115"/>
      <c r="AK78" s="117"/>
      <c r="AL78" s="37"/>
      <c r="AM78" s="113"/>
      <c r="AN78" s="114" t="s">
        <v>58</v>
      </c>
      <c r="AO78" s="116"/>
      <c r="AP78" s="115"/>
      <c r="AQ78" s="117"/>
      <c r="AR78" s="37"/>
      <c r="AS78" s="336"/>
      <c r="AT78" s="340" t="s">
        <v>60</v>
      </c>
      <c r="AU78" s="341"/>
      <c r="AV78" s="341"/>
      <c r="AW78" s="341"/>
      <c r="AX78" s="341"/>
      <c r="AY78" s="341"/>
      <c r="AZ78" s="342"/>
    </row>
    <row r="79" spans="2:52" ht="4.5" customHeight="1" thickBot="1" x14ac:dyDescent="0.3">
      <c r="B79" s="119"/>
      <c r="C79" s="119"/>
      <c r="D79" s="119"/>
      <c r="E79" s="119"/>
      <c r="F79" s="119"/>
      <c r="G79" s="119"/>
      <c r="I79" s="119"/>
      <c r="J79" s="119"/>
      <c r="K79" s="119"/>
      <c r="L79" s="119"/>
      <c r="M79" s="119"/>
      <c r="O79" s="119"/>
      <c r="P79" s="119"/>
      <c r="Q79" s="119"/>
      <c r="R79" s="119"/>
      <c r="S79" s="119"/>
      <c r="U79" s="119"/>
      <c r="V79" s="119"/>
      <c r="W79" s="119"/>
      <c r="X79" s="119"/>
      <c r="Y79" s="119"/>
      <c r="AA79" s="119"/>
      <c r="AB79" s="119"/>
      <c r="AC79" s="119"/>
      <c r="AD79" s="119"/>
      <c r="AE79" s="119"/>
      <c r="AG79" s="119"/>
      <c r="AH79" s="119"/>
      <c r="AI79" s="119"/>
      <c r="AJ79" s="119"/>
      <c r="AK79" s="119"/>
    </row>
    <row r="80" spans="2:52" ht="71.25" customHeight="1" x14ac:dyDescent="0.25">
      <c r="B80" s="120" t="s">
        <v>61</v>
      </c>
      <c r="C80" s="121" t="s">
        <v>62</v>
      </c>
      <c r="D80" s="121" t="s">
        <v>63</v>
      </c>
      <c r="E80" s="121" t="s">
        <v>64</v>
      </c>
      <c r="F80" s="121" t="s">
        <v>65</v>
      </c>
      <c r="G80" s="121" t="s">
        <v>66</v>
      </c>
      <c r="I80" s="121" t="s">
        <v>62</v>
      </c>
      <c r="J80" s="121" t="s">
        <v>63</v>
      </c>
      <c r="K80" s="121" t="s">
        <v>64</v>
      </c>
      <c r="L80" s="121" t="s">
        <v>65</v>
      </c>
      <c r="M80" s="121" t="s">
        <v>66</v>
      </c>
      <c r="O80" s="121" t="s">
        <v>62</v>
      </c>
      <c r="P80" s="121" t="s">
        <v>63</v>
      </c>
      <c r="Q80" s="121" t="s">
        <v>64</v>
      </c>
      <c r="R80" s="121" t="s">
        <v>65</v>
      </c>
      <c r="S80" s="121" t="s">
        <v>66</v>
      </c>
      <c r="U80" s="121" t="s">
        <v>62</v>
      </c>
      <c r="V80" s="121" t="s">
        <v>63</v>
      </c>
      <c r="W80" s="121" t="s">
        <v>64</v>
      </c>
      <c r="X80" s="121" t="s">
        <v>65</v>
      </c>
      <c r="Y80" s="121" t="s">
        <v>66</v>
      </c>
      <c r="AA80" s="121" t="s">
        <v>62</v>
      </c>
      <c r="AB80" s="121" t="s">
        <v>63</v>
      </c>
      <c r="AC80" s="121" t="s">
        <v>64</v>
      </c>
      <c r="AD80" s="121" t="s">
        <v>65</v>
      </c>
      <c r="AE80" s="121" t="s">
        <v>66</v>
      </c>
      <c r="AG80" s="121" t="s">
        <v>62</v>
      </c>
      <c r="AH80" s="121" t="s">
        <v>63</v>
      </c>
      <c r="AI80" s="121" t="s">
        <v>64</v>
      </c>
      <c r="AJ80" s="121" t="s">
        <v>65</v>
      </c>
      <c r="AK80" s="121" t="s">
        <v>66</v>
      </c>
      <c r="AM80" s="121" t="s">
        <v>62</v>
      </c>
      <c r="AN80" s="121" t="s">
        <v>63</v>
      </c>
      <c r="AO80" s="121" t="s">
        <v>64</v>
      </c>
      <c r="AP80" s="121" t="s">
        <v>65</v>
      </c>
      <c r="AQ80" s="121" t="s">
        <v>66</v>
      </c>
      <c r="AS80" s="124">
        <v>2019</v>
      </c>
      <c r="AT80" s="122">
        <v>2013</v>
      </c>
      <c r="AU80" s="123">
        <v>2014</v>
      </c>
      <c r="AV80" s="123">
        <v>2015</v>
      </c>
      <c r="AW80" s="123">
        <v>2016</v>
      </c>
      <c r="AX80" s="123">
        <v>2017</v>
      </c>
      <c r="AY80" s="124">
        <v>2018</v>
      </c>
      <c r="AZ80" s="124">
        <v>2019</v>
      </c>
    </row>
    <row r="81" spans="2:52" s="7" customFormat="1" ht="18.75" customHeight="1" x14ac:dyDescent="0.25">
      <c r="B81" s="125" t="s">
        <v>67</v>
      </c>
      <c r="C81" s="126">
        <v>1903</v>
      </c>
      <c r="D81" s="126">
        <v>42379</v>
      </c>
      <c r="E81" s="126">
        <v>1131</v>
      </c>
      <c r="F81" s="126">
        <v>18425</v>
      </c>
      <c r="G81" s="126">
        <v>18437</v>
      </c>
      <c r="I81" s="127">
        <v>17</v>
      </c>
      <c r="J81" s="127">
        <v>294</v>
      </c>
      <c r="K81" s="127">
        <v>14</v>
      </c>
      <c r="L81" s="127">
        <v>140</v>
      </c>
      <c r="M81" s="127">
        <v>140</v>
      </c>
      <c r="O81" s="127">
        <v>19</v>
      </c>
      <c r="P81" s="127">
        <v>128</v>
      </c>
      <c r="Q81" s="127">
        <v>17</v>
      </c>
      <c r="R81" s="127">
        <v>111</v>
      </c>
      <c r="S81" s="127">
        <v>120</v>
      </c>
      <c r="U81" s="128">
        <v>30</v>
      </c>
      <c r="V81" s="128">
        <v>217</v>
      </c>
      <c r="W81" s="128">
        <v>23</v>
      </c>
      <c r="X81" s="128">
        <v>183</v>
      </c>
      <c r="Y81" s="128">
        <v>183</v>
      </c>
      <c r="AA81" s="128">
        <v>25</v>
      </c>
      <c r="AB81" s="128">
        <v>190</v>
      </c>
      <c r="AC81" s="128">
        <v>19</v>
      </c>
      <c r="AD81" s="128">
        <v>117</v>
      </c>
      <c r="AE81" s="128">
        <v>117</v>
      </c>
      <c r="AG81" s="128">
        <v>27</v>
      </c>
      <c r="AH81" s="128">
        <v>309</v>
      </c>
      <c r="AI81" s="128">
        <v>23</v>
      </c>
      <c r="AJ81" s="128">
        <v>143</v>
      </c>
      <c r="AK81" s="128">
        <v>144</v>
      </c>
      <c r="AM81" s="128">
        <v>29</v>
      </c>
      <c r="AN81" s="128">
        <v>475</v>
      </c>
      <c r="AO81" s="128">
        <v>21</v>
      </c>
      <c r="AP81" s="128">
        <v>113</v>
      </c>
      <c r="AQ81" s="128">
        <v>113</v>
      </c>
      <c r="AS81" s="131">
        <f t="shared" ref="AS81:AS87" si="22">O81</f>
        <v>19</v>
      </c>
      <c r="AT81" s="130" t="e">
        <f>#REF!</f>
        <v>#REF!</v>
      </c>
      <c r="AU81" s="128" t="e">
        <f>#REF!</f>
        <v>#REF!</v>
      </c>
      <c r="AV81" s="128">
        <f t="shared" ref="AV81:AV87" si="23">AP81</f>
        <v>113</v>
      </c>
      <c r="AW81" s="128">
        <f t="shared" ref="AW81:AW87" si="24">AJ81</f>
        <v>143</v>
      </c>
      <c r="AX81" s="128">
        <f t="shared" ref="AX81:AX87" si="25">AD81</f>
        <v>117</v>
      </c>
      <c r="AY81" s="131">
        <f t="shared" ref="AY81:AY87" si="26">X81</f>
        <v>183</v>
      </c>
      <c r="AZ81" s="131">
        <f t="shared" ref="AZ81:AZ87" si="27">R81</f>
        <v>111</v>
      </c>
    </row>
    <row r="82" spans="2:52" s="7" customFormat="1" ht="18.75" customHeight="1" x14ac:dyDescent="0.25">
      <c r="B82" s="125" t="s">
        <v>69</v>
      </c>
      <c r="C82" s="126">
        <v>666</v>
      </c>
      <c r="D82" s="126">
        <v>16776</v>
      </c>
      <c r="E82" s="126">
        <v>515</v>
      </c>
      <c r="F82" s="126">
        <v>10837</v>
      </c>
      <c r="G82" s="126">
        <v>11160</v>
      </c>
      <c r="I82" s="127">
        <v>21</v>
      </c>
      <c r="J82" s="127">
        <v>199</v>
      </c>
      <c r="K82" s="127">
        <v>23</v>
      </c>
      <c r="L82" s="127">
        <v>159</v>
      </c>
      <c r="M82" s="127">
        <v>159</v>
      </c>
      <c r="O82" s="127">
        <v>32</v>
      </c>
      <c r="P82" s="127">
        <v>313</v>
      </c>
      <c r="Q82" s="127">
        <v>31</v>
      </c>
      <c r="R82" s="127">
        <v>241</v>
      </c>
      <c r="S82" s="127">
        <v>253</v>
      </c>
      <c r="U82" s="128">
        <v>26</v>
      </c>
      <c r="V82" s="128">
        <v>325</v>
      </c>
      <c r="W82" s="128">
        <v>26</v>
      </c>
      <c r="X82" s="128">
        <v>321</v>
      </c>
      <c r="Y82" s="128">
        <v>322</v>
      </c>
      <c r="AA82" s="128">
        <v>19</v>
      </c>
      <c r="AB82" s="128">
        <v>133</v>
      </c>
      <c r="AC82" s="128">
        <v>14</v>
      </c>
      <c r="AD82" s="128">
        <v>84</v>
      </c>
      <c r="AE82" s="128">
        <v>87</v>
      </c>
      <c r="AG82" s="128">
        <v>31</v>
      </c>
      <c r="AH82" s="128">
        <v>316</v>
      </c>
      <c r="AI82" s="128">
        <v>27</v>
      </c>
      <c r="AJ82" s="128">
        <v>254</v>
      </c>
      <c r="AK82" s="128">
        <v>254</v>
      </c>
      <c r="AM82" s="128">
        <v>20</v>
      </c>
      <c r="AN82" s="128">
        <v>649</v>
      </c>
      <c r="AO82" s="128">
        <v>16</v>
      </c>
      <c r="AP82" s="128">
        <v>243</v>
      </c>
      <c r="AQ82" s="128">
        <v>547</v>
      </c>
      <c r="AS82" s="131">
        <f t="shared" si="22"/>
        <v>32</v>
      </c>
      <c r="AT82" s="130" t="e">
        <f>#REF!</f>
        <v>#REF!</v>
      </c>
      <c r="AU82" s="128" t="e">
        <f>#REF!</f>
        <v>#REF!</v>
      </c>
      <c r="AV82" s="128">
        <f t="shared" si="23"/>
        <v>243</v>
      </c>
      <c r="AW82" s="128">
        <f t="shared" si="24"/>
        <v>254</v>
      </c>
      <c r="AX82" s="128">
        <f t="shared" si="25"/>
        <v>84</v>
      </c>
      <c r="AY82" s="131">
        <f t="shared" si="26"/>
        <v>321</v>
      </c>
      <c r="AZ82" s="131">
        <f t="shared" si="27"/>
        <v>241</v>
      </c>
    </row>
    <row r="83" spans="2:52" s="7" customFormat="1" ht="18.75" customHeight="1" x14ac:dyDescent="0.25">
      <c r="B83" s="125" t="s">
        <v>71</v>
      </c>
      <c r="C83" s="126">
        <v>583</v>
      </c>
      <c r="D83" s="126">
        <v>20737</v>
      </c>
      <c r="E83" s="126">
        <v>504</v>
      </c>
      <c r="F83" s="126">
        <v>13467</v>
      </c>
      <c r="G83" s="126">
        <v>13474</v>
      </c>
      <c r="I83" s="127">
        <v>17</v>
      </c>
      <c r="J83" s="127">
        <v>259</v>
      </c>
      <c r="K83" s="127">
        <v>17</v>
      </c>
      <c r="L83" s="127">
        <v>219</v>
      </c>
      <c r="M83" s="127">
        <v>219</v>
      </c>
      <c r="O83" s="127">
        <v>20</v>
      </c>
      <c r="P83" s="127">
        <v>166</v>
      </c>
      <c r="Q83" s="127">
        <v>17</v>
      </c>
      <c r="R83" s="127">
        <v>156</v>
      </c>
      <c r="S83" s="127">
        <v>156</v>
      </c>
      <c r="U83" s="128">
        <v>15</v>
      </c>
      <c r="V83" s="128">
        <v>193</v>
      </c>
      <c r="W83" s="128">
        <v>13</v>
      </c>
      <c r="X83" s="128">
        <v>146</v>
      </c>
      <c r="Y83" s="128">
        <v>146</v>
      </c>
      <c r="AA83" s="128">
        <v>15</v>
      </c>
      <c r="AB83" s="128">
        <v>159</v>
      </c>
      <c r="AC83" s="128">
        <v>15</v>
      </c>
      <c r="AD83" s="128">
        <v>159</v>
      </c>
      <c r="AE83" s="128">
        <v>159</v>
      </c>
      <c r="AG83" s="128">
        <v>12</v>
      </c>
      <c r="AH83" s="128">
        <v>126</v>
      </c>
      <c r="AI83" s="128">
        <v>11</v>
      </c>
      <c r="AJ83" s="128">
        <v>116</v>
      </c>
      <c r="AK83" s="128">
        <v>116</v>
      </c>
      <c r="AM83" s="128">
        <v>16</v>
      </c>
      <c r="AN83" s="128">
        <v>95</v>
      </c>
      <c r="AO83" s="128">
        <v>15</v>
      </c>
      <c r="AP83" s="128">
        <v>77</v>
      </c>
      <c r="AQ83" s="128">
        <v>77</v>
      </c>
      <c r="AS83" s="131">
        <f t="shared" si="22"/>
        <v>20</v>
      </c>
      <c r="AT83" s="130" t="e">
        <f>#REF!</f>
        <v>#REF!</v>
      </c>
      <c r="AU83" s="128" t="e">
        <f>#REF!</f>
        <v>#REF!</v>
      </c>
      <c r="AV83" s="128">
        <f t="shared" si="23"/>
        <v>77</v>
      </c>
      <c r="AW83" s="128">
        <f t="shared" si="24"/>
        <v>116</v>
      </c>
      <c r="AX83" s="128">
        <f t="shared" si="25"/>
        <v>159</v>
      </c>
      <c r="AY83" s="131">
        <f t="shared" si="26"/>
        <v>146</v>
      </c>
      <c r="AZ83" s="131">
        <f t="shared" si="27"/>
        <v>156</v>
      </c>
    </row>
    <row r="84" spans="2:52" s="7" customFormat="1" ht="18.75" customHeight="1" x14ac:dyDescent="0.25">
      <c r="B84" s="125" t="s">
        <v>73</v>
      </c>
      <c r="C84" s="126">
        <v>202</v>
      </c>
      <c r="D84" s="126">
        <v>2940</v>
      </c>
      <c r="E84" s="126">
        <v>202</v>
      </c>
      <c r="F84" s="126">
        <v>2815</v>
      </c>
      <c r="G84" s="126">
        <v>2815</v>
      </c>
      <c r="I84" s="127">
        <v>14</v>
      </c>
      <c r="J84" s="127">
        <v>122</v>
      </c>
      <c r="K84" s="127">
        <v>14</v>
      </c>
      <c r="L84" s="127">
        <v>103</v>
      </c>
      <c r="M84" s="127">
        <v>103</v>
      </c>
      <c r="O84" s="127">
        <v>5</v>
      </c>
      <c r="P84" s="127">
        <v>18</v>
      </c>
      <c r="Q84" s="127">
        <v>5</v>
      </c>
      <c r="R84" s="127">
        <v>18</v>
      </c>
      <c r="S84" s="127">
        <v>18</v>
      </c>
      <c r="U84" s="128">
        <v>5</v>
      </c>
      <c r="V84" s="128">
        <v>65</v>
      </c>
      <c r="W84" s="128">
        <v>5</v>
      </c>
      <c r="X84" s="128">
        <v>63</v>
      </c>
      <c r="Y84" s="128">
        <v>63</v>
      </c>
      <c r="AA84" s="128">
        <v>5</v>
      </c>
      <c r="AB84" s="128">
        <v>21</v>
      </c>
      <c r="AC84" s="128">
        <v>5</v>
      </c>
      <c r="AD84" s="128">
        <v>21</v>
      </c>
      <c r="AE84" s="128">
        <v>21</v>
      </c>
      <c r="AG84" s="128">
        <v>3</v>
      </c>
      <c r="AH84" s="128">
        <v>40</v>
      </c>
      <c r="AI84" s="128">
        <v>3</v>
      </c>
      <c r="AJ84" s="128">
        <v>40</v>
      </c>
      <c r="AK84" s="128">
        <v>40</v>
      </c>
      <c r="AM84" s="128">
        <v>13</v>
      </c>
      <c r="AN84" s="128">
        <v>97</v>
      </c>
      <c r="AO84" s="128">
        <v>13</v>
      </c>
      <c r="AP84" s="128">
        <v>90</v>
      </c>
      <c r="AQ84" s="128">
        <v>90</v>
      </c>
      <c r="AS84" s="131">
        <f t="shared" si="22"/>
        <v>5</v>
      </c>
      <c r="AT84" s="130" t="e">
        <f>#REF!</f>
        <v>#REF!</v>
      </c>
      <c r="AU84" s="128" t="e">
        <f>#REF!</f>
        <v>#REF!</v>
      </c>
      <c r="AV84" s="128">
        <f t="shared" si="23"/>
        <v>90</v>
      </c>
      <c r="AW84" s="128">
        <f t="shared" si="24"/>
        <v>40</v>
      </c>
      <c r="AX84" s="128">
        <f t="shared" si="25"/>
        <v>21</v>
      </c>
      <c r="AY84" s="131">
        <f t="shared" si="26"/>
        <v>63</v>
      </c>
      <c r="AZ84" s="131">
        <f t="shared" si="27"/>
        <v>18</v>
      </c>
    </row>
    <row r="85" spans="2:52" s="7" customFormat="1" ht="18.75" customHeight="1" x14ac:dyDescent="0.25">
      <c r="B85" s="125" t="s">
        <v>75</v>
      </c>
      <c r="C85" s="126">
        <v>527</v>
      </c>
      <c r="D85" s="126">
        <v>14332</v>
      </c>
      <c r="E85" s="126">
        <v>514</v>
      </c>
      <c r="F85" s="126">
        <v>10275</v>
      </c>
      <c r="G85" s="126">
        <v>12465</v>
      </c>
      <c r="I85" s="127">
        <v>43</v>
      </c>
      <c r="J85" s="127">
        <v>524</v>
      </c>
      <c r="K85" s="127">
        <v>42</v>
      </c>
      <c r="L85" s="127">
        <v>419</v>
      </c>
      <c r="M85" s="127">
        <v>419</v>
      </c>
      <c r="O85" s="127">
        <v>54</v>
      </c>
      <c r="P85" s="127">
        <v>583</v>
      </c>
      <c r="Q85" s="127">
        <v>54</v>
      </c>
      <c r="R85" s="127">
        <v>525</v>
      </c>
      <c r="S85" s="127">
        <v>590</v>
      </c>
      <c r="U85" s="128">
        <v>36</v>
      </c>
      <c r="V85" s="128">
        <v>1056</v>
      </c>
      <c r="W85" s="128">
        <v>35</v>
      </c>
      <c r="X85" s="128">
        <v>445</v>
      </c>
      <c r="Y85" s="128">
        <v>1034</v>
      </c>
      <c r="AA85" s="128">
        <v>23</v>
      </c>
      <c r="AB85" s="128">
        <v>198</v>
      </c>
      <c r="AC85" s="128">
        <v>22</v>
      </c>
      <c r="AD85" s="128">
        <v>168</v>
      </c>
      <c r="AE85" s="128">
        <v>168</v>
      </c>
      <c r="AG85" s="128">
        <v>35</v>
      </c>
      <c r="AH85" s="128">
        <v>284</v>
      </c>
      <c r="AI85" s="128">
        <v>34</v>
      </c>
      <c r="AJ85" s="128">
        <v>278</v>
      </c>
      <c r="AK85" s="128">
        <v>470</v>
      </c>
      <c r="AM85" s="128">
        <v>41</v>
      </c>
      <c r="AN85" s="128">
        <v>1022</v>
      </c>
      <c r="AO85" s="128">
        <v>41</v>
      </c>
      <c r="AP85" s="128">
        <v>378</v>
      </c>
      <c r="AQ85" s="128">
        <v>675</v>
      </c>
      <c r="AS85" s="131">
        <f t="shared" si="22"/>
        <v>54</v>
      </c>
      <c r="AT85" s="130" t="e">
        <f>#REF!</f>
        <v>#REF!</v>
      </c>
      <c r="AU85" s="128" t="e">
        <f>#REF!</f>
        <v>#REF!</v>
      </c>
      <c r="AV85" s="128">
        <f t="shared" si="23"/>
        <v>378</v>
      </c>
      <c r="AW85" s="128">
        <f t="shared" si="24"/>
        <v>278</v>
      </c>
      <c r="AX85" s="128">
        <f t="shared" si="25"/>
        <v>168</v>
      </c>
      <c r="AY85" s="131">
        <f t="shared" si="26"/>
        <v>445</v>
      </c>
      <c r="AZ85" s="131">
        <f t="shared" si="27"/>
        <v>525</v>
      </c>
    </row>
    <row r="86" spans="2:52" s="7" customFormat="1" ht="18.75" customHeight="1" x14ac:dyDescent="0.25">
      <c r="B86" s="132" t="s">
        <v>2</v>
      </c>
      <c r="C86" s="133">
        <v>3881</v>
      </c>
      <c r="D86" s="133">
        <v>97164</v>
      </c>
      <c r="E86" s="133">
        <v>2866</v>
      </c>
      <c r="F86" s="133">
        <v>55819</v>
      </c>
      <c r="G86" s="133">
        <v>58351</v>
      </c>
      <c r="I86" s="134">
        <v>112</v>
      </c>
      <c r="J86" s="134">
        <v>1398</v>
      </c>
      <c r="K86" s="134">
        <v>110</v>
      </c>
      <c r="L86" s="134">
        <v>1040</v>
      </c>
      <c r="M86" s="134">
        <v>1040</v>
      </c>
      <c r="O86" s="134">
        <v>130</v>
      </c>
      <c r="P86" s="134">
        <v>1208</v>
      </c>
      <c r="Q86" s="134">
        <v>124</v>
      </c>
      <c r="R86" s="134">
        <v>1051</v>
      </c>
      <c r="S86" s="134">
        <v>1137</v>
      </c>
      <c r="U86" s="135">
        <v>112</v>
      </c>
      <c r="V86" s="135">
        <v>1856</v>
      </c>
      <c r="W86" s="135">
        <v>102</v>
      </c>
      <c r="X86" s="135">
        <v>1158</v>
      </c>
      <c r="Y86" s="135">
        <v>1748</v>
      </c>
      <c r="AA86" s="135">
        <v>87</v>
      </c>
      <c r="AB86" s="135">
        <v>701</v>
      </c>
      <c r="AC86" s="135">
        <v>75</v>
      </c>
      <c r="AD86" s="135">
        <v>549</v>
      </c>
      <c r="AE86" s="135">
        <v>552</v>
      </c>
      <c r="AG86" s="135">
        <v>108</v>
      </c>
      <c r="AH86" s="135">
        <v>1075</v>
      </c>
      <c r="AI86" s="135">
        <v>98</v>
      </c>
      <c r="AJ86" s="135">
        <v>831</v>
      </c>
      <c r="AK86" s="135">
        <v>1024</v>
      </c>
      <c r="AM86" s="135">
        <v>119</v>
      </c>
      <c r="AN86" s="135">
        <v>2338</v>
      </c>
      <c r="AO86" s="135">
        <v>106</v>
      </c>
      <c r="AP86" s="135">
        <v>901</v>
      </c>
      <c r="AQ86" s="135">
        <v>1502</v>
      </c>
      <c r="AS86" s="131">
        <f t="shared" si="22"/>
        <v>130</v>
      </c>
      <c r="AT86" s="130" t="e">
        <f>#REF!</f>
        <v>#REF!</v>
      </c>
      <c r="AU86" s="128" t="e">
        <f>#REF!</f>
        <v>#REF!</v>
      </c>
      <c r="AV86" s="128">
        <f t="shared" si="23"/>
        <v>901</v>
      </c>
      <c r="AW86" s="128">
        <f t="shared" si="24"/>
        <v>831</v>
      </c>
      <c r="AX86" s="128">
        <f t="shared" si="25"/>
        <v>549</v>
      </c>
      <c r="AY86" s="131">
        <f t="shared" si="26"/>
        <v>1158</v>
      </c>
      <c r="AZ86" s="131">
        <f t="shared" si="27"/>
        <v>1051</v>
      </c>
    </row>
    <row r="87" spans="2:52" ht="18.75" customHeight="1" x14ac:dyDescent="0.25">
      <c r="B87" s="137" t="s">
        <v>76</v>
      </c>
      <c r="C87" s="138">
        <v>2592</v>
      </c>
      <c r="D87" s="138">
        <v>59752</v>
      </c>
      <c r="E87" s="138">
        <v>1609</v>
      </c>
      <c r="F87" s="138">
        <v>28094</v>
      </c>
      <c r="G87" s="138">
        <v>28107</v>
      </c>
      <c r="I87" s="138">
        <v>24</v>
      </c>
      <c r="J87" s="138">
        <v>347</v>
      </c>
      <c r="K87" s="138">
        <v>20</v>
      </c>
      <c r="L87" s="138">
        <v>178</v>
      </c>
      <c r="M87" s="138">
        <v>178</v>
      </c>
      <c r="O87" s="138">
        <v>36</v>
      </c>
      <c r="P87" s="138">
        <v>238</v>
      </c>
      <c r="Q87" s="138">
        <v>33</v>
      </c>
      <c r="R87" s="138">
        <v>204</v>
      </c>
      <c r="S87" s="138">
        <v>213</v>
      </c>
      <c r="U87" s="139">
        <v>38</v>
      </c>
      <c r="V87" s="139">
        <v>268</v>
      </c>
      <c r="W87" s="139">
        <v>30</v>
      </c>
      <c r="X87" s="139">
        <v>233</v>
      </c>
      <c r="Y87" s="139">
        <v>233</v>
      </c>
      <c r="AA87" s="139">
        <v>40</v>
      </c>
      <c r="AB87" s="139">
        <v>330</v>
      </c>
      <c r="AC87" s="139">
        <v>29</v>
      </c>
      <c r="AD87" s="139">
        <v>233</v>
      </c>
      <c r="AE87" s="139">
        <v>233</v>
      </c>
      <c r="AG87" s="139">
        <v>43</v>
      </c>
      <c r="AH87" s="139">
        <v>451</v>
      </c>
      <c r="AI87" s="139">
        <v>34</v>
      </c>
      <c r="AJ87" s="139">
        <v>214</v>
      </c>
      <c r="AK87" s="139">
        <v>215</v>
      </c>
      <c r="AM87" s="139">
        <v>49</v>
      </c>
      <c r="AN87" s="139">
        <v>672</v>
      </c>
      <c r="AO87" s="139">
        <v>38</v>
      </c>
      <c r="AP87" s="139">
        <v>264</v>
      </c>
      <c r="AQ87" s="139">
        <v>264</v>
      </c>
      <c r="AS87" s="142">
        <f t="shared" si="22"/>
        <v>36</v>
      </c>
      <c r="AT87" s="141" t="e">
        <f>#REF!</f>
        <v>#REF!</v>
      </c>
      <c r="AU87" s="140" t="e">
        <f>#REF!</f>
        <v>#REF!</v>
      </c>
      <c r="AV87" s="140">
        <f t="shared" si="23"/>
        <v>264</v>
      </c>
      <c r="AW87" s="140">
        <f t="shared" si="24"/>
        <v>214</v>
      </c>
      <c r="AX87" s="140">
        <f t="shared" si="25"/>
        <v>233</v>
      </c>
      <c r="AY87" s="142">
        <f t="shared" si="26"/>
        <v>233</v>
      </c>
      <c r="AZ87" s="142">
        <f t="shared" si="27"/>
        <v>204</v>
      </c>
    </row>
    <row r="88" spans="2:52" ht="18.75" customHeight="1" x14ac:dyDescent="0.25">
      <c r="B88" s="143" t="s">
        <v>77</v>
      </c>
      <c r="C88" s="120"/>
      <c r="D88" s="120"/>
      <c r="E88" s="120"/>
      <c r="F88" s="120"/>
      <c r="G88" s="120"/>
      <c r="I88" s="120"/>
      <c r="J88" s="120"/>
      <c r="K88" s="120"/>
      <c r="L88" s="120"/>
      <c r="M88" s="120"/>
      <c r="O88" s="120"/>
      <c r="P88" s="120"/>
      <c r="Q88" s="120"/>
      <c r="R88" s="120"/>
      <c r="S88" s="120"/>
      <c r="U88" s="120"/>
      <c r="V88" s="120"/>
      <c r="W88" s="120"/>
      <c r="X88" s="120"/>
      <c r="Y88" s="120"/>
      <c r="AA88" s="120"/>
      <c r="AB88" s="120"/>
      <c r="AC88" s="120"/>
      <c r="AD88" s="120"/>
      <c r="AE88" s="120"/>
      <c r="AG88" s="120"/>
      <c r="AH88" s="120"/>
      <c r="AI88" s="120"/>
      <c r="AJ88" s="120"/>
      <c r="AK88" s="120"/>
      <c r="AM88" s="120"/>
      <c r="AN88" s="120"/>
      <c r="AO88" s="120"/>
      <c r="AP88" s="120"/>
      <c r="AQ88" s="120"/>
      <c r="AS88" s="145"/>
      <c r="AT88" s="144"/>
      <c r="AU88" s="120"/>
      <c r="AV88" s="120"/>
      <c r="AW88" s="120"/>
      <c r="AX88" s="120"/>
      <c r="AY88" s="145"/>
      <c r="AZ88" s="145"/>
    </row>
    <row r="89" spans="2:52" s="7" customFormat="1" ht="18.75" customHeight="1" x14ac:dyDescent="0.25">
      <c r="B89" s="129" t="s">
        <v>68</v>
      </c>
      <c r="C89" s="146">
        <v>0.49033754187065187</v>
      </c>
      <c r="D89" s="146">
        <v>0.43615948293606688</v>
      </c>
      <c r="E89" s="146">
        <v>0.39462665736217722</v>
      </c>
      <c r="F89" s="146">
        <v>0.33008473817159034</v>
      </c>
      <c r="G89" s="146">
        <v>0.31596716423026167</v>
      </c>
      <c r="I89" s="147">
        <v>0.15178571428571427</v>
      </c>
      <c r="J89" s="147">
        <v>0.21030042918454936</v>
      </c>
      <c r="K89" s="147">
        <v>0.12727272727272726</v>
      </c>
      <c r="L89" s="147">
        <v>0.13461538461538461</v>
      </c>
      <c r="M89" s="147">
        <v>0.13461538461538461</v>
      </c>
      <c r="O89" s="147">
        <v>0.14615384615384616</v>
      </c>
      <c r="P89" s="147">
        <v>0.10596026490066225</v>
      </c>
      <c r="Q89" s="147">
        <v>0.13709677419354838</v>
      </c>
      <c r="R89" s="147">
        <v>0.10561370123691723</v>
      </c>
      <c r="S89" s="147">
        <v>0.10554089709762533</v>
      </c>
      <c r="U89" s="147">
        <v>0.26785714285714285</v>
      </c>
      <c r="V89" s="147">
        <v>0.11691810344827586</v>
      </c>
      <c r="W89" s="147">
        <v>0.22549019607843138</v>
      </c>
      <c r="X89" s="147">
        <v>0.15803108808290156</v>
      </c>
      <c r="Y89" s="147">
        <v>0.10469107551487414</v>
      </c>
      <c r="AA89" s="147">
        <v>0.28735632183908044</v>
      </c>
      <c r="AB89" s="147">
        <v>0.2710413694721826</v>
      </c>
      <c r="AC89" s="147">
        <v>0.25333333333333335</v>
      </c>
      <c r="AD89" s="147">
        <v>0.21311475409836064</v>
      </c>
      <c r="AE89" s="147">
        <v>0.21195652173913043</v>
      </c>
      <c r="AG89" s="147">
        <v>0.25</v>
      </c>
      <c r="AH89" s="147">
        <v>0.28744186046511627</v>
      </c>
      <c r="AI89" s="147">
        <v>0.23469387755102042</v>
      </c>
      <c r="AJ89" s="147">
        <v>0.17208182912154033</v>
      </c>
      <c r="AK89" s="147">
        <v>0.140625</v>
      </c>
      <c r="AM89" s="147">
        <v>0.24369747899159663</v>
      </c>
      <c r="AN89" s="147">
        <v>0.20316509837467922</v>
      </c>
      <c r="AO89" s="147">
        <v>0.19811320754716982</v>
      </c>
      <c r="AP89" s="147">
        <v>0.12541620421753608</v>
      </c>
      <c r="AQ89" s="147">
        <v>7.5233022636484681E-2</v>
      </c>
      <c r="AS89" s="149">
        <f t="shared" ref="AS89:AZ94" si="28">AS81/AS$86</f>
        <v>0.14615384615384616</v>
      </c>
      <c r="AT89" s="148" t="e">
        <f t="shared" si="28"/>
        <v>#REF!</v>
      </c>
      <c r="AU89" s="147" t="e">
        <f t="shared" si="28"/>
        <v>#REF!</v>
      </c>
      <c r="AV89" s="147">
        <f t="shared" si="28"/>
        <v>0.12541620421753608</v>
      </c>
      <c r="AW89" s="147">
        <f t="shared" si="28"/>
        <v>0.17208182912154033</v>
      </c>
      <c r="AX89" s="147">
        <f t="shared" si="28"/>
        <v>0.21311475409836064</v>
      </c>
      <c r="AY89" s="149">
        <f t="shared" si="28"/>
        <v>0.15803108808290156</v>
      </c>
      <c r="AZ89" s="149">
        <f t="shared" si="28"/>
        <v>0.10561370123691723</v>
      </c>
    </row>
    <row r="90" spans="2:52" s="7" customFormat="1" ht="18.75" customHeight="1" x14ac:dyDescent="0.25">
      <c r="B90" s="129" t="s">
        <v>70</v>
      </c>
      <c r="C90" s="146">
        <v>0.17160525637722238</v>
      </c>
      <c r="D90" s="146">
        <v>0.1726565394590589</v>
      </c>
      <c r="E90" s="146">
        <v>0.17969295184926729</v>
      </c>
      <c r="F90" s="146">
        <v>0.19414536269012345</v>
      </c>
      <c r="G90" s="146">
        <v>0.19125636235882848</v>
      </c>
      <c r="I90" s="147">
        <v>0.1875</v>
      </c>
      <c r="J90" s="147">
        <v>0.14234620886981403</v>
      </c>
      <c r="K90" s="147">
        <v>0.20909090909090908</v>
      </c>
      <c r="L90" s="147">
        <v>0.1528846153846154</v>
      </c>
      <c r="M90" s="147">
        <v>0.1528846153846154</v>
      </c>
      <c r="O90" s="147">
        <v>0.24615384615384617</v>
      </c>
      <c r="P90" s="147">
        <v>0.25910596026490068</v>
      </c>
      <c r="Q90" s="147">
        <v>0.25</v>
      </c>
      <c r="R90" s="147">
        <v>0.22930542340627974</v>
      </c>
      <c r="S90" s="147">
        <v>0.22251539138082674</v>
      </c>
      <c r="U90" s="147">
        <v>0.23214285714285715</v>
      </c>
      <c r="V90" s="147">
        <v>0.17510775862068967</v>
      </c>
      <c r="W90" s="147">
        <v>0.25490196078431371</v>
      </c>
      <c r="X90" s="147">
        <v>0.27720207253886009</v>
      </c>
      <c r="Y90" s="147">
        <v>0.18421052631578946</v>
      </c>
      <c r="AA90" s="147">
        <v>0.21839080459770116</v>
      </c>
      <c r="AB90" s="147">
        <v>0.18972895863052783</v>
      </c>
      <c r="AC90" s="147">
        <v>0.18666666666666668</v>
      </c>
      <c r="AD90" s="147">
        <v>0.15300546448087432</v>
      </c>
      <c r="AE90" s="147">
        <v>0.15760869565217392</v>
      </c>
      <c r="AG90" s="147">
        <v>0.28703703703703703</v>
      </c>
      <c r="AH90" s="147">
        <v>0.29395348837209301</v>
      </c>
      <c r="AI90" s="147">
        <v>0.27551020408163263</v>
      </c>
      <c r="AJ90" s="147">
        <v>0.30565583634175691</v>
      </c>
      <c r="AK90" s="147">
        <v>0.248046875</v>
      </c>
      <c r="AM90" s="147">
        <v>0.16806722689075632</v>
      </c>
      <c r="AN90" s="147">
        <v>0.27758768177929855</v>
      </c>
      <c r="AO90" s="147">
        <v>0.15094339622641509</v>
      </c>
      <c r="AP90" s="147">
        <v>0.26970033296337403</v>
      </c>
      <c r="AQ90" s="147">
        <v>0.3641810918774967</v>
      </c>
      <c r="AS90" s="149">
        <f t="shared" si="28"/>
        <v>0.24615384615384617</v>
      </c>
      <c r="AT90" s="148" t="e">
        <f t="shared" si="28"/>
        <v>#REF!</v>
      </c>
      <c r="AU90" s="147" t="e">
        <f t="shared" si="28"/>
        <v>#REF!</v>
      </c>
      <c r="AV90" s="147">
        <f t="shared" si="28"/>
        <v>0.26970033296337403</v>
      </c>
      <c r="AW90" s="147">
        <f t="shared" si="28"/>
        <v>0.30565583634175691</v>
      </c>
      <c r="AX90" s="147">
        <f t="shared" si="28"/>
        <v>0.15300546448087432</v>
      </c>
      <c r="AY90" s="149">
        <f t="shared" si="28"/>
        <v>0.27720207253886009</v>
      </c>
      <c r="AZ90" s="149">
        <f t="shared" si="28"/>
        <v>0.22930542340627974</v>
      </c>
    </row>
    <row r="91" spans="2:52" s="7" customFormat="1" ht="18.75" customHeight="1" x14ac:dyDescent="0.25">
      <c r="B91" s="129" t="s">
        <v>72</v>
      </c>
      <c r="C91" s="146">
        <v>0.15021901571759855</v>
      </c>
      <c r="D91" s="146">
        <v>0.2134226668313367</v>
      </c>
      <c r="E91" s="146">
        <v>0.17585484996510817</v>
      </c>
      <c r="F91" s="146">
        <v>0.24126193589996237</v>
      </c>
      <c r="G91" s="146">
        <v>0.23091292351459272</v>
      </c>
      <c r="I91" s="147">
        <v>0.15178571428571427</v>
      </c>
      <c r="J91" s="147">
        <v>0.18526466380543632</v>
      </c>
      <c r="K91" s="147">
        <v>0.15454545454545454</v>
      </c>
      <c r="L91" s="147">
        <v>0.21057692307692308</v>
      </c>
      <c r="M91" s="147">
        <v>0.21057692307692308</v>
      </c>
      <c r="O91" s="147">
        <v>0.15384615384615385</v>
      </c>
      <c r="P91" s="147">
        <v>0.13741721854304637</v>
      </c>
      <c r="Q91" s="147">
        <v>0.13709677419354838</v>
      </c>
      <c r="R91" s="147">
        <v>0.14843006660323502</v>
      </c>
      <c r="S91" s="147">
        <v>0.13720316622691292</v>
      </c>
      <c r="U91" s="147">
        <v>0.13392857142857142</v>
      </c>
      <c r="V91" s="147">
        <v>0.10398706896551724</v>
      </c>
      <c r="W91" s="147">
        <v>0.12745098039215685</v>
      </c>
      <c r="X91" s="147">
        <v>0.12607944732297063</v>
      </c>
      <c r="Y91" s="147">
        <v>8.3524027459954228E-2</v>
      </c>
      <c r="AA91" s="147">
        <v>0.17241379310344829</v>
      </c>
      <c r="AB91" s="147">
        <v>0.22681883024251071</v>
      </c>
      <c r="AC91" s="147">
        <v>0.2</v>
      </c>
      <c r="AD91" s="147">
        <v>0.2896174863387978</v>
      </c>
      <c r="AE91" s="147">
        <v>0.28804347826086957</v>
      </c>
      <c r="AG91" s="147">
        <v>0.1111111111111111</v>
      </c>
      <c r="AH91" s="147">
        <v>0.1172093023255814</v>
      </c>
      <c r="AI91" s="147">
        <v>0.11224489795918367</v>
      </c>
      <c r="AJ91" s="147">
        <v>0.13959085439229843</v>
      </c>
      <c r="AK91" s="147">
        <v>0.11328125</v>
      </c>
      <c r="AM91" s="147">
        <v>0.13445378151260504</v>
      </c>
      <c r="AN91" s="147">
        <v>4.0633019674935843E-2</v>
      </c>
      <c r="AO91" s="147">
        <v>0.14150943396226415</v>
      </c>
      <c r="AP91" s="147">
        <v>8.5460599334073253E-2</v>
      </c>
      <c r="AQ91" s="147">
        <v>5.1264980026631157E-2</v>
      </c>
      <c r="AS91" s="149">
        <f t="shared" si="28"/>
        <v>0.15384615384615385</v>
      </c>
      <c r="AT91" s="148" t="e">
        <f t="shared" si="28"/>
        <v>#REF!</v>
      </c>
      <c r="AU91" s="147" t="e">
        <f t="shared" si="28"/>
        <v>#REF!</v>
      </c>
      <c r="AV91" s="147">
        <f t="shared" si="28"/>
        <v>8.5460599334073253E-2</v>
      </c>
      <c r="AW91" s="147">
        <f t="shared" si="28"/>
        <v>0.13959085439229843</v>
      </c>
      <c r="AX91" s="147">
        <f t="shared" si="28"/>
        <v>0.2896174863387978</v>
      </c>
      <c r="AY91" s="149">
        <f t="shared" si="28"/>
        <v>0.12607944732297063</v>
      </c>
      <c r="AZ91" s="149">
        <f t="shared" si="28"/>
        <v>0.14843006660323502</v>
      </c>
    </row>
    <row r="92" spans="2:52" s="7" customFormat="1" ht="18.75" customHeight="1" x14ac:dyDescent="0.25">
      <c r="B92" s="129" t="s">
        <v>74</v>
      </c>
      <c r="C92" s="146">
        <v>5.2048441123421801E-2</v>
      </c>
      <c r="D92" s="146">
        <v>3.0258120291465976E-2</v>
      </c>
      <c r="E92" s="146">
        <v>7.048150732728542E-2</v>
      </c>
      <c r="F92" s="146">
        <v>5.043085687669073E-2</v>
      </c>
      <c r="G92" s="146">
        <v>4.8242532261657894E-2</v>
      </c>
      <c r="I92" s="147">
        <v>0.125</v>
      </c>
      <c r="J92" s="147">
        <v>8.7267525035765375E-2</v>
      </c>
      <c r="K92" s="147">
        <v>0.12727272727272726</v>
      </c>
      <c r="L92" s="147">
        <v>9.9038461538461534E-2</v>
      </c>
      <c r="M92" s="147">
        <v>9.9038461538461534E-2</v>
      </c>
      <c r="O92" s="147">
        <v>3.8461538461538464E-2</v>
      </c>
      <c r="P92" s="147">
        <v>1.4900662251655629E-2</v>
      </c>
      <c r="Q92" s="147">
        <v>4.0322580645161289E-2</v>
      </c>
      <c r="R92" s="147">
        <v>1.7126546146527116E-2</v>
      </c>
      <c r="S92" s="147">
        <v>1.5831134564643801E-2</v>
      </c>
      <c r="U92" s="147">
        <v>4.4642857142857144E-2</v>
      </c>
      <c r="V92" s="147">
        <v>3.5021551724137928E-2</v>
      </c>
      <c r="W92" s="147">
        <v>4.9019607843137254E-2</v>
      </c>
      <c r="X92" s="147">
        <v>5.4404145077720206E-2</v>
      </c>
      <c r="Y92" s="147">
        <v>3.6041189931350116E-2</v>
      </c>
      <c r="AA92" s="147">
        <v>5.7471264367816091E-2</v>
      </c>
      <c r="AB92" s="147">
        <v>2.9957203994293864E-2</v>
      </c>
      <c r="AC92" s="147">
        <v>6.6666666666666666E-2</v>
      </c>
      <c r="AD92" s="147">
        <v>3.825136612021858E-2</v>
      </c>
      <c r="AE92" s="147">
        <v>3.8043478260869568E-2</v>
      </c>
      <c r="AG92" s="147">
        <v>2.7777777777777776E-2</v>
      </c>
      <c r="AH92" s="147">
        <v>3.7209302325581395E-2</v>
      </c>
      <c r="AI92" s="147">
        <v>3.0612244897959183E-2</v>
      </c>
      <c r="AJ92" s="147">
        <v>4.8134777376654635E-2</v>
      </c>
      <c r="AK92" s="147">
        <v>3.90625E-2</v>
      </c>
      <c r="AM92" s="147">
        <v>0.1092436974789916</v>
      </c>
      <c r="AN92" s="147">
        <v>4.148845166809239E-2</v>
      </c>
      <c r="AO92" s="147">
        <v>0.12264150943396226</v>
      </c>
      <c r="AP92" s="147">
        <v>9.9889012208657049E-2</v>
      </c>
      <c r="AQ92" s="147">
        <v>5.9920106524633823E-2</v>
      </c>
      <c r="AS92" s="149">
        <f t="shared" si="28"/>
        <v>3.8461538461538464E-2</v>
      </c>
      <c r="AT92" s="148" t="e">
        <f t="shared" si="28"/>
        <v>#REF!</v>
      </c>
      <c r="AU92" s="147" t="e">
        <f t="shared" si="28"/>
        <v>#REF!</v>
      </c>
      <c r="AV92" s="147">
        <f t="shared" si="28"/>
        <v>9.9889012208657049E-2</v>
      </c>
      <c r="AW92" s="147">
        <f t="shared" si="28"/>
        <v>4.8134777376654635E-2</v>
      </c>
      <c r="AX92" s="147">
        <f t="shared" si="28"/>
        <v>3.825136612021858E-2</v>
      </c>
      <c r="AY92" s="149">
        <f t="shared" si="28"/>
        <v>5.4404145077720206E-2</v>
      </c>
      <c r="AZ92" s="149">
        <f t="shared" si="28"/>
        <v>1.7126546146527116E-2</v>
      </c>
    </row>
    <row r="93" spans="2:52" s="7" customFormat="1" ht="18.75" customHeight="1" x14ac:dyDescent="0.25">
      <c r="B93" s="129" t="s">
        <v>27</v>
      </c>
      <c r="C93" s="146">
        <v>0.13578974491110538</v>
      </c>
      <c r="D93" s="146">
        <v>0.14750319048207156</v>
      </c>
      <c r="E93" s="146">
        <v>0.1793440334961619</v>
      </c>
      <c r="F93" s="146">
        <v>0.18407710636163313</v>
      </c>
      <c r="G93" s="146">
        <v>0.21362101763465921</v>
      </c>
      <c r="I93" s="147">
        <v>0.38392857142857145</v>
      </c>
      <c r="J93" s="147">
        <v>0.37482117310443491</v>
      </c>
      <c r="K93" s="147">
        <v>0.38181818181818183</v>
      </c>
      <c r="L93" s="147">
        <v>0.4028846153846154</v>
      </c>
      <c r="M93" s="147">
        <v>0.4028846153846154</v>
      </c>
      <c r="O93" s="147">
        <v>0.41538461538461541</v>
      </c>
      <c r="P93" s="147">
        <v>0.48261589403973509</v>
      </c>
      <c r="Q93" s="147">
        <v>0.43548387096774194</v>
      </c>
      <c r="R93" s="147">
        <v>0.49952426260704091</v>
      </c>
      <c r="S93" s="147">
        <v>0.51890941072999119</v>
      </c>
      <c r="U93" s="147">
        <v>0.32142857142857145</v>
      </c>
      <c r="V93" s="147">
        <v>0.56896551724137934</v>
      </c>
      <c r="W93" s="147">
        <v>0.34313725490196079</v>
      </c>
      <c r="X93" s="147">
        <v>0.38428324697754751</v>
      </c>
      <c r="Y93" s="147">
        <v>0.59153318077803207</v>
      </c>
      <c r="AA93" s="147">
        <v>0.26436781609195403</v>
      </c>
      <c r="AB93" s="147">
        <v>0.28245363766048504</v>
      </c>
      <c r="AC93" s="147">
        <v>0.29333333333333333</v>
      </c>
      <c r="AD93" s="147">
        <v>0.30601092896174864</v>
      </c>
      <c r="AE93" s="147">
        <v>0.30434782608695654</v>
      </c>
      <c r="AG93" s="147">
        <v>0.32407407407407407</v>
      </c>
      <c r="AH93" s="147">
        <v>0.26418604651162791</v>
      </c>
      <c r="AI93" s="147">
        <v>0.34693877551020408</v>
      </c>
      <c r="AJ93" s="147">
        <v>0.33453670276774972</v>
      </c>
      <c r="AK93" s="147">
        <v>0.458984375</v>
      </c>
      <c r="AM93" s="147">
        <v>0.34453781512605042</v>
      </c>
      <c r="AN93" s="147">
        <v>0.43712574850299402</v>
      </c>
      <c r="AO93" s="147">
        <v>0.3867924528301887</v>
      </c>
      <c r="AP93" s="147">
        <v>0.41953385127635962</v>
      </c>
      <c r="AQ93" s="147">
        <v>0.44940079893475365</v>
      </c>
      <c r="AS93" s="149">
        <f t="shared" si="28"/>
        <v>0.41538461538461541</v>
      </c>
      <c r="AT93" s="148" t="e">
        <f t="shared" si="28"/>
        <v>#REF!</v>
      </c>
      <c r="AU93" s="147" t="e">
        <f t="shared" si="28"/>
        <v>#REF!</v>
      </c>
      <c r="AV93" s="147">
        <f t="shared" si="28"/>
        <v>0.41953385127635962</v>
      </c>
      <c r="AW93" s="147">
        <f t="shared" si="28"/>
        <v>0.33453670276774972</v>
      </c>
      <c r="AX93" s="147">
        <f t="shared" si="28"/>
        <v>0.30601092896174864</v>
      </c>
      <c r="AY93" s="149">
        <f t="shared" si="28"/>
        <v>0.38428324697754751</v>
      </c>
      <c r="AZ93" s="149">
        <f t="shared" si="28"/>
        <v>0.49952426260704091</v>
      </c>
    </row>
    <row r="94" spans="2:52" s="7" customFormat="1" ht="18.75" customHeight="1" x14ac:dyDescent="0.25">
      <c r="B94" s="136" t="s">
        <v>2</v>
      </c>
      <c r="C94" s="146">
        <v>1</v>
      </c>
      <c r="D94" s="146">
        <v>1</v>
      </c>
      <c r="E94" s="146">
        <v>1</v>
      </c>
      <c r="F94" s="146">
        <v>1</v>
      </c>
      <c r="G94" s="146">
        <v>1</v>
      </c>
      <c r="I94" s="147">
        <v>1</v>
      </c>
      <c r="J94" s="147">
        <v>1</v>
      </c>
      <c r="K94" s="147">
        <v>1</v>
      </c>
      <c r="L94" s="147">
        <v>1</v>
      </c>
      <c r="M94" s="147">
        <v>1</v>
      </c>
      <c r="O94" s="147">
        <v>1</v>
      </c>
      <c r="P94" s="147">
        <v>1</v>
      </c>
      <c r="Q94" s="147">
        <v>1</v>
      </c>
      <c r="R94" s="147">
        <v>1</v>
      </c>
      <c r="S94" s="147">
        <v>1</v>
      </c>
      <c r="U94" s="147">
        <v>1</v>
      </c>
      <c r="V94" s="147">
        <v>1</v>
      </c>
      <c r="W94" s="147">
        <v>1</v>
      </c>
      <c r="X94" s="147">
        <v>1</v>
      </c>
      <c r="Y94" s="147">
        <v>1</v>
      </c>
      <c r="AA94" s="147">
        <v>1</v>
      </c>
      <c r="AB94" s="147">
        <v>1</v>
      </c>
      <c r="AC94" s="147">
        <v>1</v>
      </c>
      <c r="AD94" s="147">
        <v>1</v>
      </c>
      <c r="AE94" s="147">
        <v>1</v>
      </c>
      <c r="AG94" s="147">
        <v>1</v>
      </c>
      <c r="AH94" s="147">
        <v>1</v>
      </c>
      <c r="AI94" s="147">
        <v>1</v>
      </c>
      <c r="AJ94" s="147">
        <v>1</v>
      </c>
      <c r="AK94" s="147">
        <v>1</v>
      </c>
      <c r="AM94" s="147">
        <v>1</v>
      </c>
      <c r="AN94" s="147">
        <v>1</v>
      </c>
      <c r="AO94" s="147">
        <v>1</v>
      </c>
      <c r="AP94" s="147">
        <v>1</v>
      </c>
      <c r="AQ94" s="147">
        <v>1</v>
      </c>
      <c r="AS94" s="149">
        <f t="shared" si="28"/>
        <v>1</v>
      </c>
      <c r="AT94" s="148" t="e">
        <f t="shared" si="28"/>
        <v>#REF!</v>
      </c>
      <c r="AU94" s="147" t="e">
        <f t="shared" si="28"/>
        <v>#REF!</v>
      </c>
      <c r="AV94" s="147">
        <f t="shared" si="28"/>
        <v>1</v>
      </c>
      <c r="AW94" s="147">
        <f t="shared" si="28"/>
        <v>1</v>
      </c>
      <c r="AX94" s="147">
        <f t="shared" si="28"/>
        <v>1</v>
      </c>
      <c r="AY94" s="149">
        <f t="shared" si="28"/>
        <v>1</v>
      </c>
      <c r="AZ94" s="149">
        <f t="shared" si="28"/>
        <v>1</v>
      </c>
    </row>
    <row r="95" spans="2:52" ht="18.75" customHeight="1" thickBot="1" x14ac:dyDescent="0.3">
      <c r="B95" s="137" t="s">
        <v>48</v>
      </c>
      <c r="C95" s="150">
        <v>0.66786910590054105</v>
      </c>
      <c r="D95" s="150">
        <v>0.61496027335227044</v>
      </c>
      <c r="E95" s="150">
        <v>0.56140963014654566</v>
      </c>
      <c r="F95" s="150">
        <v>0.50330532614342782</v>
      </c>
      <c r="G95" s="150">
        <v>0.48168840294082366</v>
      </c>
      <c r="I95" s="151">
        <v>0.21428571428571427</v>
      </c>
      <c r="J95" s="151">
        <v>0.24821173104434907</v>
      </c>
      <c r="K95" s="151">
        <v>0.18181818181818182</v>
      </c>
      <c r="L95" s="151">
        <v>0.17115384615384616</v>
      </c>
      <c r="M95" s="151">
        <v>0.17115384615384616</v>
      </c>
      <c r="O95" s="151">
        <v>0.27692307692307694</v>
      </c>
      <c r="P95" s="151">
        <v>0.19701986754966888</v>
      </c>
      <c r="Q95" s="151">
        <v>0.2661290322580645</v>
      </c>
      <c r="R95" s="151">
        <v>0.19410085632730734</v>
      </c>
      <c r="S95" s="151">
        <v>0.18733509234828497</v>
      </c>
      <c r="U95" s="151">
        <v>0.3392857142857143</v>
      </c>
      <c r="V95" s="151">
        <v>0.14439655172413793</v>
      </c>
      <c r="W95" s="151">
        <v>0.29411764705882354</v>
      </c>
      <c r="X95" s="151">
        <v>0.20120898100172713</v>
      </c>
      <c r="Y95" s="151">
        <v>0.13329519450800914</v>
      </c>
      <c r="AA95" s="151">
        <v>0.45977011494252873</v>
      </c>
      <c r="AB95" s="151">
        <v>0.47075606276747506</v>
      </c>
      <c r="AC95" s="151">
        <v>0.38666666666666666</v>
      </c>
      <c r="AD95" s="151">
        <v>0.42440801457194899</v>
      </c>
      <c r="AE95" s="151">
        <v>0.42210144927536231</v>
      </c>
      <c r="AG95" s="151">
        <v>0.39814814814814814</v>
      </c>
      <c r="AH95" s="151">
        <v>0.41953488372093023</v>
      </c>
      <c r="AI95" s="151">
        <v>0.34693877551020408</v>
      </c>
      <c r="AJ95" s="151">
        <v>0.2575210589651023</v>
      </c>
      <c r="AK95" s="151">
        <v>0.2099609375</v>
      </c>
      <c r="AM95" s="151">
        <v>0.41176470588235292</v>
      </c>
      <c r="AN95" s="151">
        <v>0.28742514970059879</v>
      </c>
      <c r="AO95" s="151">
        <v>0.35849056603773582</v>
      </c>
      <c r="AP95" s="151">
        <v>0.293007769145394</v>
      </c>
      <c r="AQ95" s="151">
        <v>0.17576564580559254</v>
      </c>
      <c r="AS95" s="154">
        <f t="shared" ref="AS95:AZ95" si="29">AS87/AS86</f>
        <v>0.27692307692307694</v>
      </c>
      <c r="AT95" s="152" t="e">
        <f t="shared" si="29"/>
        <v>#REF!</v>
      </c>
      <c r="AU95" s="153" t="e">
        <f t="shared" si="29"/>
        <v>#REF!</v>
      </c>
      <c r="AV95" s="153">
        <f t="shared" si="29"/>
        <v>0.293007769145394</v>
      </c>
      <c r="AW95" s="153">
        <f t="shared" si="29"/>
        <v>0.2575210589651023</v>
      </c>
      <c r="AX95" s="153">
        <f>AX87/AX86</f>
        <v>0.42440801457194899</v>
      </c>
      <c r="AY95" s="154">
        <f t="shared" ref="AY95" si="30">AY87/AY86</f>
        <v>0.20120898100172713</v>
      </c>
      <c r="AZ95" s="154">
        <f t="shared" si="29"/>
        <v>0.19410085632730734</v>
      </c>
    </row>
    <row r="96" spans="2:52" ht="25.5" customHeight="1" thickBot="1" x14ac:dyDescent="0.3">
      <c r="B96" s="8" t="s">
        <v>79</v>
      </c>
    </row>
    <row r="97" spans="2:33" ht="32.25" thickBot="1" x14ac:dyDescent="0.3">
      <c r="B97" s="155" t="s">
        <v>80</v>
      </c>
      <c r="C97" s="156">
        <v>1995</v>
      </c>
      <c r="D97" s="156">
        <v>1996</v>
      </c>
      <c r="E97" s="156">
        <v>1997</v>
      </c>
      <c r="F97" s="156">
        <v>1998</v>
      </c>
      <c r="G97" s="156">
        <v>1999</v>
      </c>
      <c r="H97" s="156">
        <v>2000</v>
      </c>
      <c r="I97" s="156">
        <v>2001</v>
      </c>
      <c r="J97" s="156">
        <v>2002</v>
      </c>
      <c r="K97" s="156">
        <v>2003</v>
      </c>
      <c r="L97" s="156">
        <v>2004</v>
      </c>
      <c r="M97" s="156">
        <v>2005</v>
      </c>
      <c r="N97" s="156">
        <v>2006</v>
      </c>
      <c r="O97" s="156">
        <v>2007</v>
      </c>
      <c r="P97" s="156">
        <v>2008</v>
      </c>
      <c r="Q97" s="156">
        <v>2009</v>
      </c>
      <c r="R97" s="156">
        <v>2010</v>
      </c>
      <c r="S97" s="156">
        <v>2011</v>
      </c>
      <c r="T97" s="156">
        <v>2012</v>
      </c>
      <c r="U97" s="156">
        <v>2013</v>
      </c>
      <c r="V97" s="156">
        <v>2014</v>
      </c>
      <c r="W97" s="156">
        <v>2015</v>
      </c>
      <c r="X97" s="156">
        <v>2016</v>
      </c>
      <c r="Y97" s="156">
        <v>2017</v>
      </c>
      <c r="Z97" s="156">
        <v>2018</v>
      </c>
      <c r="AA97" s="156">
        <v>2019</v>
      </c>
      <c r="AB97" s="157">
        <v>2020</v>
      </c>
      <c r="AC97" s="158" t="s">
        <v>81</v>
      </c>
      <c r="AD97" s="45" t="s">
        <v>31</v>
      </c>
      <c r="AE97" s="159" t="s">
        <v>82</v>
      </c>
      <c r="AF97" s="160" t="s">
        <v>83</v>
      </c>
      <c r="AG97" s="161" t="s">
        <v>84</v>
      </c>
    </row>
    <row r="98" spans="2:33" ht="15.75" x14ac:dyDescent="0.25">
      <c r="B98" s="162" t="s">
        <v>85</v>
      </c>
      <c r="C98" s="163">
        <v>33</v>
      </c>
      <c r="D98" s="163">
        <v>0</v>
      </c>
      <c r="E98" s="163">
        <v>345</v>
      </c>
      <c r="F98" s="163">
        <v>0</v>
      </c>
      <c r="G98" s="163">
        <v>0</v>
      </c>
      <c r="H98" s="163">
        <v>0</v>
      </c>
      <c r="I98" s="163">
        <v>55</v>
      </c>
      <c r="J98" s="163">
        <v>40</v>
      </c>
      <c r="K98" s="163">
        <v>137</v>
      </c>
      <c r="L98" s="163">
        <v>231</v>
      </c>
      <c r="M98" s="163">
        <v>356</v>
      </c>
      <c r="N98" s="163">
        <v>414</v>
      </c>
      <c r="O98" s="163">
        <v>55</v>
      </c>
      <c r="P98" s="163">
        <v>83</v>
      </c>
      <c r="Q98" s="163">
        <v>160</v>
      </c>
      <c r="R98" s="163">
        <v>92</v>
      </c>
      <c r="S98" s="163">
        <v>55</v>
      </c>
      <c r="T98" s="163">
        <v>212</v>
      </c>
      <c r="U98" s="163">
        <v>38</v>
      </c>
      <c r="V98" s="163">
        <v>97</v>
      </c>
      <c r="W98" s="163">
        <v>2</v>
      </c>
      <c r="X98" s="163">
        <v>48</v>
      </c>
      <c r="Y98" s="163">
        <v>33</v>
      </c>
      <c r="Z98" s="163">
        <v>0</v>
      </c>
      <c r="AA98" s="164">
        <v>44</v>
      </c>
      <c r="AB98" s="165">
        <v>18</v>
      </c>
      <c r="AC98" s="166">
        <f t="shared" ref="AC98:AC106" si="31">SUM(C98:AB98)</f>
        <v>2548</v>
      </c>
      <c r="AD98" s="55">
        <f t="shared" ref="AD98:AD106" si="32">SUM(C98:J98)</f>
        <v>473</v>
      </c>
      <c r="AE98" s="167">
        <f t="shared" ref="AE98:AE106" si="33">SUM(K98:AB98)</f>
        <v>2075</v>
      </c>
      <c r="AF98" s="168">
        <f>AVERAGE(K98:U98)</f>
        <v>166.63636363636363</v>
      </c>
      <c r="AG98" s="169">
        <f>AVERAGE(V98:AB98)</f>
        <v>34.571428571428569</v>
      </c>
    </row>
    <row r="99" spans="2:33" ht="15.75" x14ac:dyDescent="0.25">
      <c r="B99" s="162" t="s">
        <v>86</v>
      </c>
      <c r="C99" s="163">
        <v>51</v>
      </c>
      <c r="D99" s="163">
        <v>264</v>
      </c>
      <c r="E99" s="163">
        <v>4</v>
      </c>
      <c r="F99" s="163">
        <v>159</v>
      </c>
      <c r="G99" s="163">
        <v>582</v>
      </c>
      <c r="H99" s="163">
        <v>280</v>
      </c>
      <c r="I99" s="163">
        <v>980</v>
      </c>
      <c r="J99" s="163">
        <v>1274</v>
      </c>
      <c r="K99" s="163">
        <v>3148</v>
      </c>
      <c r="L99" s="163">
        <v>1325</v>
      </c>
      <c r="M99" s="163">
        <v>1406</v>
      </c>
      <c r="N99" s="163">
        <v>1393</v>
      </c>
      <c r="O99" s="163">
        <v>1465</v>
      </c>
      <c r="P99" s="163">
        <v>1045</v>
      </c>
      <c r="Q99" s="163">
        <v>604</v>
      </c>
      <c r="R99" s="163">
        <v>792</v>
      </c>
      <c r="S99" s="163">
        <v>530</v>
      </c>
      <c r="T99" s="163">
        <v>532</v>
      </c>
      <c r="U99" s="163">
        <v>284</v>
      </c>
      <c r="V99" s="163">
        <v>319</v>
      </c>
      <c r="W99" s="163">
        <v>181</v>
      </c>
      <c r="X99" s="163">
        <v>214</v>
      </c>
      <c r="Y99" s="163">
        <v>145</v>
      </c>
      <c r="Z99" s="163">
        <v>118</v>
      </c>
      <c r="AA99" s="164">
        <v>140</v>
      </c>
      <c r="AB99" s="165">
        <v>45</v>
      </c>
      <c r="AC99" s="166">
        <f t="shared" si="31"/>
        <v>17280</v>
      </c>
      <c r="AD99" s="55">
        <f t="shared" si="32"/>
        <v>3594</v>
      </c>
      <c r="AE99" s="63">
        <f t="shared" si="33"/>
        <v>13686</v>
      </c>
      <c r="AF99" s="170">
        <f t="shared" ref="AF99:AF112" si="34">AVERAGE(K99:U99)</f>
        <v>1138.5454545454545</v>
      </c>
      <c r="AG99" s="171">
        <f t="shared" ref="AG99:AG112" si="35">AVERAGE(V99:AB99)</f>
        <v>166</v>
      </c>
    </row>
    <row r="100" spans="2:33" ht="15.75" x14ac:dyDescent="0.25">
      <c r="B100" s="162" t="s">
        <v>87</v>
      </c>
      <c r="C100" s="163">
        <v>0</v>
      </c>
      <c r="D100" s="163">
        <v>0</v>
      </c>
      <c r="E100" s="163">
        <v>0</v>
      </c>
      <c r="F100" s="163">
        <v>0</v>
      </c>
      <c r="G100" s="163">
        <v>0</v>
      </c>
      <c r="H100" s="163">
        <v>0</v>
      </c>
      <c r="I100" s="163">
        <v>0</v>
      </c>
      <c r="J100" s="163">
        <v>0</v>
      </c>
      <c r="K100" s="163">
        <v>0</v>
      </c>
      <c r="L100" s="163">
        <v>29</v>
      </c>
      <c r="M100" s="163">
        <v>124</v>
      </c>
      <c r="N100" s="163">
        <v>118</v>
      </c>
      <c r="O100" s="163">
        <v>227</v>
      </c>
      <c r="P100" s="163">
        <v>238</v>
      </c>
      <c r="Q100" s="163">
        <v>111</v>
      </c>
      <c r="R100" s="163">
        <v>86</v>
      </c>
      <c r="S100" s="163">
        <v>158</v>
      </c>
      <c r="T100" s="163">
        <v>94</v>
      </c>
      <c r="U100" s="163">
        <v>68</v>
      </c>
      <c r="V100" s="163">
        <v>31</v>
      </c>
      <c r="W100" s="163">
        <v>37</v>
      </c>
      <c r="X100" s="163">
        <v>20</v>
      </c>
      <c r="Y100" s="163">
        <v>10</v>
      </c>
      <c r="Z100" s="163">
        <v>3</v>
      </c>
      <c r="AA100" s="164">
        <v>28</v>
      </c>
      <c r="AB100" s="165">
        <v>10</v>
      </c>
      <c r="AC100" s="166">
        <f t="shared" si="31"/>
        <v>1392</v>
      </c>
      <c r="AD100" s="55">
        <f t="shared" si="32"/>
        <v>0</v>
      </c>
      <c r="AE100" s="167">
        <f t="shared" si="33"/>
        <v>1392</v>
      </c>
      <c r="AF100" s="170">
        <f t="shared" si="34"/>
        <v>113.90909090909091</v>
      </c>
      <c r="AG100" s="171">
        <f t="shared" si="35"/>
        <v>19.857142857142858</v>
      </c>
    </row>
    <row r="101" spans="2:33" ht="15.75" x14ac:dyDescent="0.25">
      <c r="B101" s="162" t="s">
        <v>88</v>
      </c>
      <c r="C101" s="163">
        <v>0</v>
      </c>
      <c r="D101" s="163">
        <v>0</v>
      </c>
      <c r="E101" s="163">
        <v>0</v>
      </c>
      <c r="F101" s="163">
        <v>0</v>
      </c>
      <c r="G101" s="163">
        <v>0</v>
      </c>
      <c r="H101" s="163">
        <v>0</v>
      </c>
      <c r="I101" s="163">
        <v>0</v>
      </c>
      <c r="J101" s="163">
        <v>0</v>
      </c>
      <c r="K101" s="163">
        <v>0</v>
      </c>
      <c r="L101" s="163">
        <v>174</v>
      </c>
      <c r="M101" s="163">
        <v>0</v>
      </c>
      <c r="N101" s="163">
        <v>87</v>
      </c>
      <c r="O101" s="163">
        <v>0</v>
      </c>
      <c r="P101" s="163">
        <v>47</v>
      </c>
      <c r="Q101" s="163">
        <v>98</v>
      </c>
      <c r="R101" s="163">
        <v>0</v>
      </c>
      <c r="S101" s="163">
        <v>26</v>
      </c>
      <c r="T101" s="163">
        <v>21</v>
      </c>
      <c r="U101" s="163">
        <v>102</v>
      </c>
      <c r="V101" s="163">
        <v>272</v>
      </c>
      <c r="W101" s="163">
        <v>97</v>
      </c>
      <c r="X101" s="163">
        <v>91</v>
      </c>
      <c r="Y101" s="163">
        <v>35</v>
      </c>
      <c r="Z101" s="163">
        <v>45</v>
      </c>
      <c r="AA101" s="164">
        <v>49</v>
      </c>
      <c r="AB101" s="165">
        <v>71</v>
      </c>
      <c r="AC101" s="166">
        <f t="shared" si="31"/>
        <v>1215</v>
      </c>
      <c r="AD101" s="55">
        <f t="shared" si="32"/>
        <v>0</v>
      </c>
      <c r="AE101" s="167">
        <f t="shared" si="33"/>
        <v>1215</v>
      </c>
      <c r="AF101" s="170">
        <f t="shared" si="34"/>
        <v>50.454545454545453</v>
      </c>
      <c r="AG101" s="171">
        <f t="shared" si="35"/>
        <v>94.285714285714292</v>
      </c>
    </row>
    <row r="102" spans="2:33" ht="15.75" x14ac:dyDescent="0.25">
      <c r="B102" s="162" t="s">
        <v>89</v>
      </c>
      <c r="C102" s="163">
        <v>0</v>
      </c>
      <c r="D102" s="163">
        <v>78</v>
      </c>
      <c r="E102" s="163">
        <v>45</v>
      </c>
      <c r="F102" s="163">
        <v>0</v>
      </c>
      <c r="G102" s="163">
        <v>0</v>
      </c>
      <c r="H102" s="163">
        <v>22</v>
      </c>
      <c r="I102" s="163">
        <v>76</v>
      </c>
      <c r="J102" s="163">
        <v>0</v>
      </c>
      <c r="K102" s="163">
        <v>691</v>
      </c>
      <c r="L102" s="163">
        <v>386</v>
      </c>
      <c r="M102" s="163">
        <v>1321</v>
      </c>
      <c r="N102" s="163">
        <v>289</v>
      </c>
      <c r="O102" s="163">
        <v>3107</v>
      </c>
      <c r="P102" s="163">
        <v>2553</v>
      </c>
      <c r="Q102" s="163">
        <v>1867</v>
      </c>
      <c r="R102" s="163">
        <v>502</v>
      </c>
      <c r="S102" s="163">
        <v>485</v>
      </c>
      <c r="T102" s="163">
        <v>296</v>
      </c>
      <c r="U102" s="163">
        <v>50</v>
      </c>
      <c r="V102" s="163">
        <v>49</v>
      </c>
      <c r="W102" s="163">
        <v>0</v>
      </c>
      <c r="X102" s="163">
        <v>44</v>
      </c>
      <c r="Y102" s="163">
        <v>0</v>
      </c>
      <c r="Z102" s="163">
        <v>0</v>
      </c>
      <c r="AA102" s="164">
        <v>0</v>
      </c>
      <c r="AB102" s="165">
        <v>0</v>
      </c>
      <c r="AC102" s="166">
        <f t="shared" si="31"/>
        <v>11861</v>
      </c>
      <c r="AD102" s="55">
        <f t="shared" si="32"/>
        <v>221</v>
      </c>
      <c r="AE102" s="63">
        <f t="shared" si="33"/>
        <v>11640</v>
      </c>
      <c r="AF102" s="170">
        <f t="shared" si="34"/>
        <v>1049.7272727272727</v>
      </c>
      <c r="AG102" s="171">
        <f t="shared" si="35"/>
        <v>13.285714285714286</v>
      </c>
    </row>
    <row r="103" spans="2:33" ht="15.75" x14ac:dyDescent="0.25">
      <c r="B103" s="162" t="s">
        <v>90</v>
      </c>
      <c r="C103" s="163">
        <v>0</v>
      </c>
      <c r="D103" s="163">
        <v>0</v>
      </c>
      <c r="E103" s="163">
        <v>0</v>
      </c>
      <c r="F103" s="163">
        <v>0</v>
      </c>
      <c r="G103" s="163">
        <v>0</v>
      </c>
      <c r="H103" s="163">
        <v>214</v>
      </c>
      <c r="I103" s="163">
        <v>194</v>
      </c>
      <c r="J103" s="163">
        <v>452</v>
      </c>
      <c r="K103" s="163">
        <v>162</v>
      </c>
      <c r="L103" s="163">
        <v>532</v>
      </c>
      <c r="M103" s="163">
        <v>671</v>
      </c>
      <c r="N103" s="163">
        <v>603</v>
      </c>
      <c r="O103" s="163">
        <v>578</v>
      </c>
      <c r="P103" s="163">
        <v>334</v>
      </c>
      <c r="Q103" s="163">
        <v>189</v>
      </c>
      <c r="R103" s="163">
        <v>302</v>
      </c>
      <c r="S103" s="163">
        <v>100</v>
      </c>
      <c r="T103" s="163">
        <v>227</v>
      </c>
      <c r="U103" s="163">
        <v>102</v>
      </c>
      <c r="V103" s="163">
        <v>173</v>
      </c>
      <c r="W103" s="163">
        <v>51</v>
      </c>
      <c r="X103" s="163">
        <v>18</v>
      </c>
      <c r="Y103" s="163">
        <v>47</v>
      </c>
      <c r="Z103" s="163">
        <v>149</v>
      </c>
      <c r="AA103" s="164">
        <v>186</v>
      </c>
      <c r="AB103" s="165">
        <v>140</v>
      </c>
      <c r="AC103" s="166">
        <f t="shared" si="31"/>
        <v>5424</v>
      </c>
      <c r="AD103" s="55">
        <f t="shared" si="32"/>
        <v>860</v>
      </c>
      <c r="AE103" s="167">
        <f t="shared" si="33"/>
        <v>4564</v>
      </c>
      <c r="AF103" s="170">
        <f t="shared" si="34"/>
        <v>345.45454545454544</v>
      </c>
      <c r="AG103" s="171">
        <f t="shared" si="35"/>
        <v>109.14285714285714</v>
      </c>
    </row>
    <row r="104" spans="2:33" ht="15.75" x14ac:dyDescent="0.25">
      <c r="B104" s="162" t="s">
        <v>91</v>
      </c>
      <c r="C104" s="163">
        <v>0</v>
      </c>
      <c r="D104" s="163">
        <v>0</v>
      </c>
      <c r="E104" s="163">
        <v>0</v>
      </c>
      <c r="F104" s="163">
        <v>0</v>
      </c>
      <c r="G104" s="163">
        <v>0</v>
      </c>
      <c r="H104" s="163">
        <v>0</v>
      </c>
      <c r="I104" s="163">
        <v>0</v>
      </c>
      <c r="J104" s="163">
        <v>322</v>
      </c>
      <c r="K104" s="163">
        <v>1089</v>
      </c>
      <c r="L104" s="163">
        <v>151</v>
      </c>
      <c r="M104" s="163">
        <v>162</v>
      </c>
      <c r="N104" s="163">
        <v>31</v>
      </c>
      <c r="O104" s="163">
        <v>104</v>
      </c>
      <c r="P104" s="163">
        <v>405</v>
      </c>
      <c r="Q104" s="163">
        <v>609</v>
      </c>
      <c r="R104" s="163">
        <v>685</v>
      </c>
      <c r="S104" s="163">
        <v>278</v>
      </c>
      <c r="T104" s="163">
        <v>202</v>
      </c>
      <c r="U104" s="163">
        <v>316</v>
      </c>
      <c r="V104" s="163">
        <v>230</v>
      </c>
      <c r="W104" s="163">
        <v>152</v>
      </c>
      <c r="X104" s="163">
        <v>107</v>
      </c>
      <c r="Y104" s="163">
        <v>51</v>
      </c>
      <c r="Z104" s="163">
        <v>429</v>
      </c>
      <c r="AA104" s="164">
        <v>130</v>
      </c>
      <c r="AB104" s="165">
        <v>246</v>
      </c>
      <c r="AC104" s="166">
        <f t="shared" si="31"/>
        <v>5699</v>
      </c>
      <c r="AD104" s="55">
        <f t="shared" si="32"/>
        <v>322</v>
      </c>
      <c r="AE104" s="167">
        <f t="shared" si="33"/>
        <v>5377</v>
      </c>
      <c r="AF104" s="170">
        <f t="shared" si="34"/>
        <v>366.54545454545456</v>
      </c>
      <c r="AG104" s="171">
        <f t="shared" si="35"/>
        <v>192.14285714285714</v>
      </c>
    </row>
    <row r="105" spans="2:33" ht="15.75" x14ac:dyDescent="0.25">
      <c r="B105" s="162" t="s">
        <v>92</v>
      </c>
      <c r="C105" s="163">
        <v>0</v>
      </c>
      <c r="D105" s="163">
        <v>0</v>
      </c>
      <c r="E105" s="163">
        <v>0</v>
      </c>
      <c r="F105" s="163">
        <v>0</v>
      </c>
      <c r="G105" s="163">
        <v>0</v>
      </c>
      <c r="H105" s="163">
        <v>0</v>
      </c>
      <c r="I105" s="163">
        <v>0</v>
      </c>
      <c r="J105" s="163">
        <v>107</v>
      </c>
      <c r="K105" s="163">
        <v>0</v>
      </c>
      <c r="L105" s="163">
        <v>342</v>
      </c>
      <c r="M105" s="163">
        <v>483</v>
      </c>
      <c r="N105" s="163">
        <v>541</v>
      </c>
      <c r="O105" s="163">
        <v>304</v>
      </c>
      <c r="P105" s="163">
        <v>402</v>
      </c>
      <c r="Q105" s="163">
        <v>300</v>
      </c>
      <c r="R105" s="163">
        <v>222</v>
      </c>
      <c r="S105" s="163">
        <v>276</v>
      </c>
      <c r="T105" s="163">
        <v>523</v>
      </c>
      <c r="U105" s="163">
        <v>67</v>
      </c>
      <c r="V105" s="163">
        <v>145</v>
      </c>
      <c r="W105" s="163">
        <v>30</v>
      </c>
      <c r="X105" s="163">
        <v>45</v>
      </c>
      <c r="Y105" s="163">
        <v>18</v>
      </c>
      <c r="Z105" s="163">
        <v>98</v>
      </c>
      <c r="AA105" s="164">
        <v>133</v>
      </c>
      <c r="AB105" s="165">
        <v>102</v>
      </c>
      <c r="AC105" s="166">
        <f t="shared" si="31"/>
        <v>4138</v>
      </c>
      <c r="AD105" s="55">
        <f t="shared" si="32"/>
        <v>107</v>
      </c>
      <c r="AE105" s="167">
        <f t="shared" si="33"/>
        <v>4031</v>
      </c>
      <c r="AF105" s="170">
        <f t="shared" si="34"/>
        <v>314.54545454545456</v>
      </c>
      <c r="AG105" s="171">
        <f t="shared" si="35"/>
        <v>81.571428571428569</v>
      </c>
    </row>
    <row r="106" spans="2:33" ht="15.75" x14ac:dyDescent="0.25">
      <c r="B106" s="162" t="s">
        <v>93</v>
      </c>
      <c r="C106" s="163">
        <v>0</v>
      </c>
      <c r="D106" s="163">
        <v>0</v>
      </c>
      <c r="E106" s="163">
        <v>0</v>
      </c>
      <c r="F106" s="163">
        <v>0</v>
      </c>
      <c r="G106" s="163">
        <v>0</v>
      </c>
      <c r="H106" s="163">
        <v>0</v>
      </c>
      <c r="I106" s="163">
        <v>0</v>
      </c>
      <c r="J106" s="163">
        <v>0</v>
      </c>
      <c r="K106" s="163">
        <v>0</v>
      </c>
      <c r="L106" s="163">
        <v>0</v>
      </c>
      <c r="M106" s="163">
        <v>8</v>
      </c>
      <c r="N106" s="163">
        <v>4</v>
      </c>
      <c r="O106" s="163">
        <v>0</v>
      </c>
      <c r="P106" s="163">
        <v>14</v>
      </c>
      <c r="Q106" s="163">
        <v>7</v>
      </c>
      <c r="R106" s="163">
        <v>103</v>
      </c>
      <c r="S106" s="163">
        <v>65</v>
      </c>
      <c r="T106" s="163">
        <v>7</v>
      </c>
      <c r="U106" s="163">
        <v>49</v>
      </c>
      <c r="V106" s="163">
        <v>25</v>
      </c>
      <c r="W106" s="163">
        <v>54</v>
      </c>
      <c r="X106" s="163">
        <v>8</v>
      </c>
      <c r="Y106" s="163">
        <v>52</v>
      </c>
      <c r="Z106" s="163">
        <v>101</v>
      </c>
      <c r="AA106" s="164">
        <v>35</v>
      </c>
      <c r="AB106" s="165">
        <v>144</v>
      </c>
      <c r="AC106" s="166">
        <f t="shared" si="31"/>
        <v>676</v>
      </c>
      <c r="AD106" s="55">
        <f t="shared" si="32"/>
        <v>0</v>
      </c>
      <c r="AE106" s="172">
        <f t="shared" si="33"/>
        <v>676</v>
      </c>
      <c r="AF106" s="170">
        <f t="shared" si="34"/>
        <v>23.363636363636363</v>
      </c>
      <c r="AG106" s="171">
        <f t="shared" si="35"/>
        <v>59.857142857142854</v>
      </c>
    </row>
    <row r="107" spans="2:33" x14ac:dyDescent="0.25">
      <c r="B107" s="173" t="s">
        <v>94</v>
      </c>
      <c r="C107" s="174">
        <f t="shared" ref="C107:AE107" si="36">SUM(C98:C106)</f>
        <v>84</v>
      </c>
      <c r="D107" s="174">
        <f t="shared" si="36"/>
        <v>342</v>
      </c>
      <c r="E107" s="174">
        <f t="shared" si="36"/>
        <v>394</v>
      </c>
      <c r="F107" s="174">
        <f t="shared" si="36"/>
        <v>159</v>
      </c>
      <c r="G107" s="174">
        <f t="shared" si="36"/>
        <v>582</v>
      </c>
      <c r="H107" s="174">
        <f t="shared" si="36"/>
        <v>516</v>
      </c>
      <c r="I107" s="174">
        <f t="shared" si="36"/>
        <v>1305</v>
      </c>
      <c r="J107" s="174">
        <f t="shared" si="36"/>
        <v>2195</v>
      </c>
      <c r="K107" s="174">
        <f t="shared" si="36"/>
        <v>5227</v>
      </c>
      <c r="L107" s="174">
        <f t="shared" si="36"/>
        <v>3170</v>
      </c>
      <c r="M107" s="174">
        <f t="shared" si="36"/>
        <v>4531</v>
      </c>
      <c r="N107" s="174">
        <f t="shared" si="36"/>
        <v>3480</v>
      </c>
      <c r="O107" s="174">
        <f t="shared" si="36"/>
        <v>5840</v>
      </c>
      <c r="P107" s="174">
        <f t="shared" si="36"/>
        <v>5121</v>
      </c>
      <c r="Q107" s="174">
        <f t="shared" si="36"/>
        <v>3945</v>
      </c>
      <c r="R107" s="174">
        <f t="shared" si="36"/>
        <v>2784</v>
      </c>
      <c r="S107" s="174">
        <f t="shared" si="36"/>
        <v>1973</v>
      </c>
      <c r="T107" s="174">
        <f t="shared" si="36"/>
        <v>2114</v>
      </c>
      <c r="U107" s="174">
        <f t="shared" si="36"/>
        <v>1076</v>
      </c>
      <c r="V107" s="174">
        <f t="shared" si="36"/>
        <v>1341</v>
      </c>
      <c r="W107" s="174">
        <f t="shared" si="36"/>
        <v>604</v>
      </c>
      <c r="X107" s="174">
        <f t="shared" si="36"/>
        <v>595</v>
      </c>
      <c r="Y107" s="174">
        <f t="shared" si="36"/>
        <v>391</v>
      </c>
      <c r="Z107" s="174">
        <f>SUM(Z98:Z106)</f>
        <v>943</v>
      </c>
      <c r="AA107" s="174">
        <f t="shared" ref="AA107" si="37">SUM(AA98:AA106)</f>
        <v>745</v>
      </c>
      <c r="AB107" s="175">
        <f t="shared" si="36"/>
        <v>776</v>
      </c>
      <c r="AC107" s="176">
        <f t="shared" si="36"/>
        <v>50233</v>
      </c>
      <c r="AD107" s="174">
        <f t="shared" si="36"/>
        <v>5577</v>
      </c>
      <c r="AE107" s="177">
        <f t="shared" si="36"/>
        <v>44656</v>
      </c>
      <c r="AF107" s="178">
        <f t="shared" si="34"/>
        <v>3569.181818181818</v>
      </c>
      <c r="AG107" s="179">
        <f t="shared" si="35"/>
        <v>770.71428571428567</v>
      </c>
    </row>
    <row r="108" spans="2:33" ht="15.75" x14ac:dyDescent="0.25">
      <c r="B108" s="162" t="s">
        <v>95</v>
      </c>
      <c r="C108" s="163">
        <v>0</v>
      </c>
      <c r="D108" s="163">
        <v>0</v>
      </c>
      <c r="E108" s="163">
        <v>0</v>
      </c>
      <c r="F108" s="163">
        <v>0</v>
      </c>
      <c r="G108" s="163">
        <v>0</v>
      </c>
      <c r="H108" s="163">
        <v>0</v>
      </c>
      <c r="I108" s="163">
        <v>0</v>
      </c>
      <c r="J108" s="163">
        <v>0</v>
      </c>
      <c r="K108" s="163">
        <v>0</v>
      </c>
      <c r="L108" s="163">
        <v>0</v>
      </c>
      <c r="M108" s="163">
        <v>0</v>
      </c>
      <c r="N108" s="163">
        <v>0</v>
      </c>
      <c r="O108" s="163">
        <v>0</v>
      </c>
      <c r="P108" s="163">
        <v>93</v>
      </c>
      <c r="Q108" s="163">
        <v>120</v>
      </c>
      <c r="R108" s="163">
        <v>117</v>
      </c>
      <c r="S108" s="163">
        <v>342</v>
      </c>
      <c r="T108" s="163">
        <v>415</v>
      </c>
      <c r="U108" s="163">
        <v>852</v>
      </c>
      <c r="V108" s="163">
        <v>184</v>
      </c>
      <c r="W108" s="163">
        <v>192</v>
      </c>
      <c r="X108" s="163">
        <v>78</v>
      </c>
      <c r="Y108" s="163">
        <v>98</v>
      </c>
      <c r="Z108" s="163">
        <v>77</v>
      </c>
      <c r="AA108" s="163">
        <v>119</v>
      </c>
      <c r="AB108" s="180">
        <v>69</v>
      </c>
      <c r="AC108" s="166">
        <f>SUM(C108:AB108)</f>
        <v>2756</v>
      </c>
      <c r="AD108" s="55">
        <f t="shared" ref="AD108:AD110" si="38">SUM(C108:J108)</f>
        <v>0</v>
      </c>
      <c r="AE108" s="167">
        <f>SUM(K108:AB108)</f>
        <v>2756</v>
      </c>
      <c r="AF108" s="170">
        <f t="shared" si="34"/>
        <v>176.27272727272728</v>
      </c>
      <c r="AG108" s="171">
        <f t="shared" si="35"/>
        <v>116.71428571428571</v>
      </c>
    </row>
    <row r="109" spans="2:33" ht="15.75" x14ac:dyDescent="0.25">
      <c r="B109" s="162" t="s">
        <v>96</v>
      </c>
      <c r="C109" s="163">
        <v>0</v>
      </c>
      <c r="D109" s="163">
        <v>0</v>
      </c>
      <c r="E109" s="163">
        <v>0</v>
      </c>
      <c r="F109" s="163">
        <v>0</v>
      </c>
      <c r="G109" s="163">
        <v>0</v>
      </c>
      <c r="H109" s="163">
        <v>0</v>
      </c>
      <c r="I109" s="163">
        <v>0</v>
      </c>
      <c r="J109" s="163">
        <v>0</v>
      </c>
      <c r="K109" s="163">
        <v>0</v>
      </c>
      <c r="L109" s="163">
        <v>0</v>
      </c>
      <c r="M109" s="163">
        <v>0</v>
      </c>
      <c r="N109" s="163">
        <v>44</v>
      </c>
      <c r="O109" s="163">
        <v>0</v>
      </c>
      <c r="P109" s="163">
        <v>0</v>
      </c>
      <c r="Q109" s="163">
        <v>0</v>
      </c>
      <c r="R109" s="163">
        <v>43</v>
      </c>
      <c r="S109" s="163">
        <v>81</v>
      </c>
      <c r="T109" s="163">
        <v>32</v>
      </c>
      <c r="U109" s="163">
        <v>122</v>
      </c>
      <c r="V109" s="163">
        <v>167</v>
      </c>
      <c r="W109" s="163">
        <v>35</v>
      </c>
      <c r="X109" s="163">
        <v>20</v>
      </c>
      <c r="Y109" s="163">
        <v>41</v>
      </c>
      <c r="Z109" s="163">
        <v>42</v>
      </c>
      <c r="AA109" s="163">
        <v>38</v>
      </c>
      <c r="AB109" s="180">
        <v>15</v>
      </c>
      <c r="AC109" s="166">
        <f>SUM(C109:AB109)</f>
        <v>680</v>
      </c>
      <c r="AD109" s="55">
        <f t="shared" si="38"/>
        <v>0</v>
      </c>
      <c r="AE109" s="167">
        <f>SUM(K109:AB109)</f>
        <v>680</v>
      </c>
      <c r="AF109" s="170">
        <f t="shared" si="34"/>
        <v>29.272727272727273</v>
      </c>
      <c r="AG109" s="171">
        <f t="shared" si="35"/>
        <v>51.142857142857146</v>
      </c>
    </row>
    <row r="110" spans="2:33" ht="15.75" x14ac:dyDescent="0.25">
      <c r="B110" s="162" t="s">
        <v>97</v>
      </c>
      <c r="C110" s="163">
        <v>0</v>
      </c>
      <c r="D110" s="163">
        <v>83</v>
      </c>
      <c r="E110" s="163">
        <v>0</v>
      </c>
      <c r="F110" s="163">
        <v>0</v>
      </c>
      <c r="G110" s="163">
        <v>143</v>
      </c>
      <c r="H110" s="163">
        <v>0</v>
      </c>
      <c r="I110" s="163">
        <v>0</v>
      </c>
      <c r="J110" s="163">
        <v>77</v>
      </c>
      <c r="K110" s="163">
        <v>2</v>
      </c>
      <c r="L110" s="163">
        <v>15</v>
      </c>
      <c r="M110" s="163">
        <v>2</v>
      </c>
      <c r="N110" s="163">
        <v>213</v>
      </c>
      <c r="O110" s="163">
        <v>161</v>
      </c>
      <c r="P110" s="163">
        <v>86</v>
      </c>
      <c r="Q110" s="163">
        <v>175</v>
      </c>
      <c r="R110" s="163">
        <v>82</v>
      </c>
      <c r="S110" s="163">
        <v>115</v>
      </c>
      <c r="T110" s="163">
        <v>65</v>
      </c>
      <c r="U110" s="163">
        <v>179</v>
      </c>
      <c r="V110" s="163">
        <v>100</v>
      </c>
      <c r="W110" s="163">
        <v>70</v>
      </c>
      <c r="X110" s="163">
        <v>138</v>
      </c>
      <c r="Y110" s="163">
        <v>19</v>
      </c>
      <c r="Z110" s="163">
        <v>96</v>
      </c>
      <c r="AA110" s="163">
        <v>149</v>
      </c>
      <c r="AB110" s="180">
        <v>180</v>
      </c>
      <c r="AC110" s="166">
        <f>SUM(C110:AB110)</f>
        <v>2150</v>
      </c>
      <c r="AD110" s="55">
        <f t="shared" si="38"/>
        <v>303</v>
      </c>
      <c r="AE110" s="167">
        <f>SUM(K110:AB110)</f>
        <v>1847</v>
      </c>
      <c r="AF110" s="170">
        <f t="shared" si="34"/>
        <v>99.545454545454547</v>
      </c>
      <c r="AG110" s="171">
        <f t="shared" si="35"/>
        <v>107.42857142857143</v>
      </c>
    </row>
    <row r="111" spans="2:33" x14ac:dyDescent="0.25">
      <c r="B111" s="173" t="s">
        <v>98</v>
      </c>
      <c r="C111" s="174">
        <f t="shared" ref="C111:AE111" si="39">SUM(C108:C110)</f>
        <v>0</v>
      </c>
      <c r="D111" s="174">
        <f t="shared" si="39"/>
        <v>83</v>
      </c>
      <c r="E111" s="174">
        <f t="shared" si="39"/>
        <v>0</v>
      </c>
      <c r="F111" s="174">
        <f t="shared" si="39"/>
        <v>0</v>
      </c>
      <c r="G111" s="174">
        <f t="shared" si="39"/>
        <v>143</v>
      </c>
      <c r="H111" s="174">
        <f t="shared" si="39"/>
        <v>0</v>
      </c>
      <c r="I111" s="174">
        <f t="shared" si="39"/>
        <v>0</v>
      </c>
      <c r="J111" s="174">
        <f t="shared" si="39"/>
        <v>77</v>
      </c>
      <c r="K111" s="174">
        <f t="shared" si="39"/>
        <v>2</v>
      </c>
      <c r="L111" s="174">
        <f t="shared" si="39"/>
        <v>15</v>
      </c>
      <c r="M111" s="174">
        <f t="shared" si="39"/>
        <v>2</v>
      </c>
      <c r="N111" s="174">
        <f t="shared" si="39"/>
        <v>257</v>
      </c>
      <c r="O111" s="174">
        <f t="shared" si="39"/>
        <v>161</v>
      </c>
      <c r="P111" s="174">
        <f t="shared" si="39"/>
        <v>179</v>
      </c>
      <c r="Q111" s="174">
        <f t="shared" si="39"/>
        <v>295</v>
      </c>
      <c r="R111" s="174">
        <f t="shared" si="39"/>
        <v>242</v>
      </c>
      <c r="S111" s="174">
        <f t="shared" si="39"/>
        <v>538</v>
      </c>
      <c r="T111" s="174">
        <f t="shared" si="39"/>
        <v>512</v>
      </c>
      <c r="U111" s="174">
        <f t="shared" si="39"/>
        <v>1153</v>
      </c>
      <c r="V111" s="174">
        <f t="shared" si="39"/>
        <v>451</v>
      </c>
      <c r="W111" s="174">
        <f t="shared" si="39"/>
        <v>297</v>
      </c>
      <c r="X111" s="174">
        <f t="shared" si="39"/>
        <v>236</v>
      </c>
      <c r="Y111" s="174">
        <f>SUM(Y108:Y110)</f>
        <v>158</v>
      </c>
      <c r="Z111" s="174">
        <f>SUM(Z108:Z110)</f>
        <v>215</v>
      </c>
      <c r="AA111" s="174">
        <f t="shared" ref="AA111" si="40">SUM(AA108:AA110)</f>
        <v>306</v>
      </c>
      <c r="AB111" s="175">
        <f t="shared" si="39"/>
        <v>264</v>
      </c>
      <c r="AC111" s="176">
        <f t="shared" si="39"/>
        <v>5586</v>
      </c>
      <c r="AD111" s="174">
        <f t="shared" si="39"/>
        <v>303</v>
      </c>
      <c r="AE111" s="177">
        <f t="shared" si="39"/>
        <v>5283</v>
      </c>
      <c r="AF111" s="178">
        <f t="shared" si="34"/>
        <v>305.09090909090907</v>
      </c>
      <c r="AG111" s="179">
        <f t="shared" si="35"/>
        <v>275.28571428571428</v>
      </c>
    </row>
    <row r="112" spans="2:33" s="8" customFormat="1" ht="15.75" thickBot="1" x14ac:dyDescent="0.3">
      <c r="B112" s="64" t="s">
        <v>99</v>
      </c>
      <c r="C112" s="64">
        <f t="shared" ref="C112:AD112" si="41">C111+C107</f>
        <v>84</v>
      </c>
      <c r="D112" s="64">
        <f t="shared" si="41"/>
        <v>425</v>
      </c>
      <c r="E112" s="64">
        <f t="shared" si="41"/>
        <v>394</v>
      </c>
      <c r="F112" s="64">
        <f t="shared" si="41"/>
        <v>159</v>
      </c>
      <c r="G112" s="64">
        <f t="shared" si="41"/>
        <v>725</v>
      </c>
      <c r="H112" s="64">
        <f t="shared" si="41"/>
        <v>516</v>
      </c>
      <c r="I112" s="64">
        <f t="shared" si="41"/>
        <v>1305</v>
      </c>
      <c r="J112" s="64">
        <f t="shared" si="41"/>
        <v>2272</v>
      </c>
      <c r="K112" s="64">
        <f t="shared" si="41"/>
        <v>5229</v>
      </c>
      <c r="L112" s="64">
        <f t="shared" si="41"/>
        <v>3185</v>
      </c>
      <c r="M112" s="64">
        <f t="shared" si="41"/>
        <v>4533</v>
      </c>
      <c r="N112" s="64">
        <f t="shared" si="41"/>
        <v>3737</v>
      </c>
      <c r="O112" s="64">
        <f t="shared" si="41"/>
        <v>6001</v>
      </c>
      <c r="P112" s="64">
        <f t="shared" si="41"/>
        <v>5300</v>
      </c>
      <c r="Q112" s="64">
        <f t="shared" si="41"/>
        <v>4240</v>
      </c>
      <c r="R112" s="64">
        <f t="shared" si="41"/>
        <v>3026</v>
      </c>
      <c r="S112" s="64">
        <f t="shared" si="41"/>
        <v>2511</v>
      </c>
      <c r="T112" s="64">
        <f t="shared" si="41"/>
        <v>2626</v>
      </c>
      <c r="U112" s="64">
        <f t="shared" si="41"/>
        <v>2229</v>
      </c>
      <c r="V112" s="64">
        <f t="shared" si="41"/>
        <v>1792</v>
      </c>
      <c r="W112" s="64">
        <f t="shared" si="41"/>
        <v>901</v>
      </c>
      <c r="X112" s="64">
        <f t="shared" si="41"/>
        <v>831</v>
      </c>
      <c r="Y112" s="64">
        <f>Y111+Y107</f>
        <v>549</v>
      </c>
      <c r="Z112" s="64">
        <f>Z111+Z107</f>
        <v>1158</v>
      </c>
      <c r="AA112" s="64">
        <f t="shared" ref="AA112" si="42">AA111+AA107</f>
        <v>1051</v>
      </c>
      <c r="AB112" s="181">
        <f t="shared" si="41"/>
        <v>1040</v>
      </c>
      <c r="AC112" s="182">
        <f t="shared" si="41"/>
        <v>55819</v>
      </c>
      <c r="AD112" s="72">
        <f t="shared" si="41"/>
        <v>5880</v>
      </c>
      <c r="AE112" s="71">
        <f>AE111+AE107</f>
        <v>49939</v>
      </c>
      <c r="AF112" s="183">
        <f t="shared" si="34"/>
        <v>3874.2727272727275</v>
      </c>
      <c r="AG112" s="184">
        <f t="shared" si="35"/>
        <v>1046</v>
      </c>
    </row>
    <row r="113" spans="2:32" ht="15.75" thickBot="1" x14ac:dyDescent="0.3">
      <c r="B113" s="185" t="str">
        <f>B$77</f>
        <v>Atualizado até 25/01/2021</v>
      </c>
      <c r="C113" s="186"/>
      <c r="D113" s="186"/>
      <c r="E113" s="186"/>
      <c r="F113" s="186"/>
      <c r="G113" s="186"/>
      <c r="H113" s="186"/>
      <c r="I113" s="186"/>
      <c r="J113" s="186"/>
      <c r="K113" s="186"/>
      <c r="L113" s="186"/>
      <c r="M113" s="186"/>
      <c r="N113" s="186"/>
      <c r="O113" s="186"/>
      <c r="P113" s="186"/>
      <c r="Q113" s="186"/>
      <c r="R113" s="186"/>
      <c r="S113" s="186"/>
      <c r="T113" s="186"/>
      <c r="U113" s="186"/>
      <c r="V113" s="186"/>
      <c r="W113" s="186"/>
      <c r="X113" s="186"/>
      <c r="Y113" s="186"/>
      <c r="Z113" s="186"/>
      <c r="AA113" s="186"/>
      <c r="AB113" s="186"/>
    </row>
    <row r="114" spans="2:32" ht="31.5" x14ac:dyDescent="0.25">
      <c r="B114" s="155" t="s">
        <v>100</v>
      </c>
      <c r="C114" s="156">
        <v>1995</v>
      </c>
      <c r="D114" s="156">
        <v>1996</v>
      </c>
      <c r="E114" s="156">
        <v>1997</v>
      </c>
      <c r="F114" s="156">
        <v>1998</v>
      </c>
      <c r="G114" s="156">
        <v>1999</v>
      </c>
      <c r="H114" s="156">
        <v>2000</v>
      </c>
      <c r="I114" s="156">
        <v>2001</v>
      </c>
      <c r="J114" s="156">
        <v>2002</v>
      </c>
      <c r="K114" s="156">
        <v>2003</v>
      </c>
      <c r="L114" s="156">
        <v>2004</v>
      </c>
      <c r="M114" s="156">
        <v>2005</v>
      </c>
      <c r="N114" s="156">
        <v>2006</v>
      </c>
      <c r="O114" s="156">
        <v>2007</v>
      </c>
      <c r="P114" s="156">
        <v>2008</v>
      </c>
      <c r="Q114" s="156">
        <v>2009</v>
      </c>
      <c r="R114" s="156">
        <v>2010</v>
      </c>
      <c r="S114" s="156">
        <v>2011</v>
      </c>
      <c r="T114" s="156">
        <v>2012</v>
      </c>
      <c r="U114" s="156">
        <v>2013</v>
      </c>
      <c r="V114" s="156">
        <v>2014</v>
      </c>
      <c r="W114" s="156">
        <v>2015</v>
      </c>
      <c r="X114" s="156">
        <v>2016</v>
      </c>
      <c r="Y114" s="156">
        <v>2017</v>
      </c>
      <c r="Z114" s="156">
        <v>2018</v>
      </c>
      <c r="AA114" s="156">
        <v>2019</v>
      </c>
      <c r="AB114" s="157">
        <v>2020</v>
      </c>
      <c r="AC114" s="158" t="s">
        <v>81</v>
      </c>
      <c r="AD114" s="159" t="s">
        <v>82</v>
      </c>
      <c r="AE114" s="187" t="s">
        <v>83</v>
      </c>
      <c r="AF114" s="161" t="s">
        <v>84</v>
      </c>
    </row>
    <row r="115" spans="2:32" x14ac:dyDescent="0.25">
      <c r="B115" s="188" t="str">
        <f t="shared" ref="B115:AC115" si="43">B107</f>
        <v>Atividades realizadas no campo*</v>
      </c>
      <c r="C115" s="52">
        <f t="shared" si="43"/>
        <v>84</v>
      </c>
      <c r="D115" s="52">
        <f t="shared" si="43"/>
        <v>342</v>
      </c>
      <c r="E115" s="52">
        <f t="shared" si="43"/>
        <v>394</v>
      </c>
      <c r="F115" s="52">
        <f t="shared" si="43"/>
        <v>159</v>
      </c>
      <c r="G115" s="52">
        <f t="shared" si="43"/>
        <v>582</v>
      </c>
      <c r="H115" s="52">
        <f t="shared" si="43"/>
        <v>516</v>
      </c>
      <c r="I115" s="52">
        <f t="shared" si="43"/>
        <v>1305</v>
      </c>
      <c r="J115" s="52">
        <f t="shared" si="43"/>
        <v>2195</v>
      </c>
      <c r="K115" s="52">
        <f t="shared" si="43"/>
        <v>5227</v>
      </c>
      <c r="L115" s="52">
        <f t="shared" si="43"/>
        <v>3170</v>
      </c>
      <c r="M115" s="52">
        <f t="shared" si="43"/>
        <v>4531</v>
      </c>
      <c r="N115" s="52">
        <f t="shared" si="43"/>
        <v>3480</v>
      </c>
      <c r="O115" s="52">
        <f t="shared" si="43"/>
        <v>5840</v>
      </c>
      <c r="P115" s="52">
        <f t="shared" si="43"/>
        <v>5121</v>
      </c>
      <c r="Q115" s="52">
        <f t="shared" si="43"/>
        <v>3945</v>
      </c>
      <c r="R115" s="52">
        <f t="shared" si="43"/>
        <v>2784</v>
      </c>
      <c r="S115" s="52">
        <f t="shared" si="43"/>
        <v>1973</v>
      </c>
      <c r="T115" s="52">
        <f t="shared" si="43"/>
        <v>2114</v>
      </c>
      <c r="U115" s="52">
        <f t="shared" si="43"/>
        <v>1076</v>
      </c>
      <c r="V115" s="52">
        <f t="shared" si="43"/>
        <v>1341</v>
      </c>
      <c r="W115" s="52">
        <f t="shared" si="43"/>
        <v>604</v>
      </c>
      <c r="X115" s="52">
        <f t="shared" si="43"/>
        <v>595</v>
      </c>
      <c r="Y115" s="52">
        <f>Y107</f>
        <v>391</v>
      </c>
      <c r="Z115" s="52">
        <f>Z107</f>
        <v>943</v>
      </c>
      <c r="AA115" s="52">
        <f t="shared" ref="AA115" si="44">AA107</f>
        <v>745</v>
      </c>
      <c r="AB115" s="189">
        <f t="shared" si="43"/>
        <v>776</v>
      </c>
      <c r="AC115" s="190">
        <f t="shared" si="43"/>
        <v>50233</v>
      </c>
      <c r="AD115" s="191">
        <f t="shared" ref="AD115:AD116" si="45">SUM(K115:AB115)</f>
        <v>44656</v>
      </c>
      <c r="AE115" s="192">
        <f>AVERAGE(K115:U115)</f>
        <v>3569.181818181818</v>
      </c>
      <c r="AF115" s="193">
        <f>AVERAGE(V115:AB115)</f>
        <v>770.71428571428567</v>
      </c>
    </row>
    <row r="116" spans="2:32" ht="15.75" thickBot="1" x14ac:dyDescent="0.3">
      <c r="B116" s="188" t="str">
        <f>B111</f>
        <v>Atividades não realizadas no campo*</v>
      </c>
      <c r="C116" s="52">
        <f>C111</f>
        <v>0</v>
      </c>
      <c r="D116" s="52">
        <f t="shared" ref="D116:AC116" si="46">D111</f>
        <v>83</v>
      </c>
      <c r="E116" s="52">
        <f t="shared" si="46"/>
        <v>0</v>
      </c>
      <c r="F116" s="52">
        <f t="shared" si="46"/>
        <v>0</v>
      </c>
      <c r="G116" s="52">
        <f t="shared" si="46"/>
        <v>143</v>
      </c>
      <c r="H116" s="52">
        <f t="shared" si="46"/>
        <v>0</v>
      </c>
      <c r="I116" s="52">
        <f t="shared" si="46"/>
        <v>0</v>
      </c>
      <c r="J116" s="52">
        <f t="shared" si="46"/>
        <v>77</v>
      </c>
      <c r="K116" s="52">
        <f t="shared" si="46"/>
        <v>2</v>
      </c>
      <c r="L116" s="52">
        <f t="shared" si="46"/>
        <v>15</v>
      </c>
      <c r="M116" s="52">
        <f t="shared" si="46"/>
        <v>2</v>
      </c>
      <c r="N116" s="52">
        <f t="shared" si="46"/>
        <v>257</v>
      </c>
      <c r="O116" s="52">
        <f t="shared" si="46"/>
        <v>161</v>
      </c>
      <c r="P116" s="52">
        <f t="shared" si="46"/>
        <v>179</v>
      </c>
      <c r="Q116" s="52">
        <f t="shared" si="46"/>
        <v>295</v>
      </c>
      <c r="R116" s="52">
        <f t="shared" si="46"/>
        <v>242</v>
      </c>
      <c r="S116" s="52">
        <f t="shared" si="46"/>
        <v>538</v>
      </c>
      <c r="T116" s="52">
        <f t="shared" si="46"/>
        <v>512</v>
      </c>
      <c r="U116" s="52">
        <f t="shared" si="46"/>
        <v>1153</v>
      </c>
      <c r="V116" s="52">
        <f t="shared" si="46"/>
        <v>451</v>
      </c>
      <c r="W116" s="52">
        <f t="shared" si="46"/>
        <v>297</v>
      </c>
      <c r="X116" s="52">
        <f t="shared" si="46"/>
        <v>236</v>
      </c>
      <c r="Y116" s="52">
        <f>Y111</f>
        <v>158</v>
      </c>
      <c r="Z116" s="52">
        <f>Z111</f>
        <v>215</v>
      </c>
      <c r="AA116" s="52">
        <f t="shared" ref="AA116" si="47">AA111</f>
        <v>306</v>
      </c>
      <c r="AB116" s="189">
        <f t="shared" si="46"/>
        <v>264</v>
      </c>
      <c r="AC116" s="194">
        <f t="shared" si="46"/>
        <v>5586</v>
      </c>
      <c r="AD116" s="195">
        <f t="shared" si="45"/>
        <v>5283</v>
      </c>
      <c r="AE116" s="196">
        <f t="shared" ref="AE116" si="48">AVERAGE(K116:U116)</f>
        <v>305.09090909090907</v>
      </c>
      <c r="AF116" s="197">
        <f>AVERAGE(V116:AB116)</f>
        <v>275.28571428571428</v>
      </c>
    </row>
    <row r="117" spans="2:32" x14ac:dyDescent="0.25">
      <c r="B117" s="198" t="s">
        <v>101</v>
      </c>
      <c r="C117" s="199"/>
      <c r="D117" s="199"/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  <c r="Z117" s="199"/>
      <c r="AA117" s="199"/>
      <c r="AB117" s="199"/>
      <c r="AC117" s="199"/>
    </row>
    <row r="118" spans="2:32" ht="15.75" thickBot="1" x14ac:dyDescent="0.3"/>
    <row r="119" spans="2:32" ht="38.25" thickBot="1" x14ac:dyDescent="0.3">
      <c r="B119" s="155" t="s">
        <v>102</v>
      </c>
      <c r="C119" s="156">
        <v>1995</v>
      </c>
      <c r="D119" s="156">
        <v>1996</v>
      </c>
      <c r="E119" s="156">
        <v>1997</v>
      </c>
      <c r="F119" s="156">
        <v>1998</v>
      </c>
      <c r="G119" s="156">
        <v>1999</v>
      </c>
      <c r="H119" s="156">
        <v>2000</v>
      </c>
      <c r="I119" s="156">
        <v>2001</v>
      </c>
      <c r="J119" s="156">
        <v>2002</v>
      </c>
      <c r="K119" s="156">
        <v>2003</v>
      </c>
      <c r="L119" s="156">
        <v>2004</v>
      </c>
      <c r="M119" s="156">
        <v>2005</v>
      </c>
      <c r="N119" s="156">
        <v>2006</v>
      </c>
      <c r="O119" s="156">
        <v>2007</v>
      </c>
      <c r="P119" s="156">
        <v>2008</v>
      </c>
      <c r="Q119" s="156">
        <v>2009</v>
      </c>
      <c r="R119" s="156">
        <v>2010</v>
      </c>
      <c r="S119" s="156">
        <v>2011</v>
      </c>
      <c r="T119" s="156">
        <v>2012</v>
      </c>
      <c r="U119" s="156">
        <v>2013</v>
      </c>
      <c r="V119" s="156">
        <v>2014</v>
      </c>
      <c r="W119" s="156">
        <v>2015</v>
      </c>
      <c r="X119" s="156">
        <v>2016</v>
      </c>
      <c r="Y119" s="156">
        <v>2017</v>
      </c>
      <c r="Z119" s="156">
        <v>2018</v>
      </c>
      <c r="AA119" s="156">
        <v>2019</v>
      </c>
      <c r="AB119" s="157">
        <v>2020</v>
      </c>
      <c r="AC119" s="158" t="s">
        <v>81</v>
      </c>
      <c r="AD119" s="159" t="s">
        <v>82</v>
      </c>
      <c r="AE119" s="187" t="s">
        <v>83</v>
      </c>
      <c r="AF119" s="161" t="s">
        <v>84</v>
      </c>
    </row>
    <row r="120" spans="2:32" ht="15.75" x14ac:dyDescent="0.25">
      <c r="B120" s="162" t="s">
        <v>85</v>
      </c>
      <c r="C120" s="163">
        <v>1</v>
      </c>
      <c r="D120" s="163">
        <v>0</v>
      </c>
      <c r="E120" s="163">
        <v>2</v>
      </c>
      <c r="F120" s="163">
        <v>0</v>
      </c>
      <c r="G120" s="163">
        <v>0</v>
      </c>
      <c r="H120" s="163">
        <v>0</v>
      </c>
      <c r="I120" s="163">
        <v>2</v>
      </c>
      <c r="J120" s="163">
        <v>9</v>
      </c>
      <c r="K120" s="64">
        <v>20</v>
      </c>
      <c r="L120" s="163">
        <v>9</v>
      </c>
      <c r="M120" s="64">
        <v>14</v>
      </c>
      <c r="N120" s="64">
        <v>23</v>
      </c>
      <c r="O120" s="163">
        <v>12</v>
      </c>
      <c r="P120" s="163">
        <v>7</v>
      </c>
      <c r="Q120" s="163">
        <v>6</v>
      </c>
      <c r="R120" s="163">
        <v>8</v>
      </c>
      <c r="S120" s="163">
        <v>11</v>
      </c>
      <c r="T120" s="64">
        <v>17</v>
      </c>
      <c r="U120" s="163">
        <v>8</v>
      </c>
      <c r="V120" s="163">
        <v>6</v>
      </c>
      <c r="W120" s="163">
        <v>1</v>
      </c>
      <c r="X120" s="163">
        <v>9</v>
      </c>
      <c r="Y120" s="163">
        <v>5</v>
      </c>
      <c r="Z120" s="163">
        <v>0</v>
      </c>
      <c r="AA120" s="200">
        <v>5</v>
      </c>
      <c r="AB120" s="201">
        <v>4</v>
      </c>
      <c r="AC120" s="166">
        <f t="shared" ref="AC120:AC128" si="49">SUM(C120:AB120)</f>
        <v>179</v>
      </c>
      <c r="AD120" s="167">
        <f t="shared" ref="AD120:AD128" si="50">SUM(K120:AB120)</f>
        <v>165</v>
      </c>
      <c r="AE120" s="202">
        <f>AVERAGE(K120:U120)</f>
        <v>12.272727272727273</v>
      </c>
      <c r="AF120" s="203">
        <f t="shared" ref="AF120:AF128" si="51">AVERAGE(V120:AB120)</f>
        <v>4.2857142857142856</v>
      </c>
    </row>
    <row r="121" spans="2:32" ht="15.75" x14ac:dyDescent="0.25">
      <c r="B121" s="162" t="s">
        <v>86</v>
      </c>
      <c r="C121" s="163">
        <v>12</v>
      </c>
      <c r="D121" s="163">
        <v>9</v>
      </c>
      <c r="E121" s="163">
        <v>12</v>
      </c>
      <c r="F121" s="163">
        <v>15</v>
      </c>
      <c r="G121" s="163">
        <v>18</v>
      </c>
      <c r="H121" s="163">
        <v>27</v>
      </c>
      <c r="I121" s="163">
        <v>49</v>
      </c>
      <c r="J121" s="64">
        <v>158</v>
      </c>
      <c r="K121" s="64">
        <v>189</v>
      </c>
      <c r="L121" s="64">
        <v>154</v>
      </c>
      <c r="M121" s="64">
        <v>176</v>
      </c>
      <c r="N121" s="64">
        <v>157</v>
      </c>
      <c r="O121" s="64">
        <v>162</v>
      </c>
      <c r="P121" s="64">
        <v>134</v>
      </c>
      <c r="Q121" s="64">
        <v>120</v>
      </c>
      <c r="R121" s="64">
        <v>106</v>
      </c>
      <c r="S121" s="64">
        <v>96</v>
      </c>
      <c r="T121" s="64">
        <v>70</v>
      </c>
      <c r="U121" s="64">
        <v>71</v>
      </c>
      <c r="V121" s="64">
        <v>49</v>
      </c>
      <c r="W121" s="64">
        <v>36</v>
      </c>
      <c r="X121" s="64">
        <v>36</v>
      </c>
      <c r="Y121" s="64">
        <v>31</v>
      </c>
      <c r="Z121" s="64">
        <v>28</v>
      </c>
      <c r="AA121" s="204">
        <v>27</v>
      </c>
      <c r="AB121" s="205">
        <v>12</v>
      </c>
      <c r="AC121" s="68">
        <f t="shared" si="49"/>
        <v>1954</v>
      </c>
      <c r="AD121" s="63">
        <f t="shared" si="50"/>
        <v>1654</v>
      </c>
      <c r="AE121" s="202">
        <f t="shared" ref="AE121:AE132" si="52">AVERAGE(K121:U121)</f>
        <v>130.45454545454547</v>
      </c>
      <c r="AF121" s="203">
        <f t="shared" si="51"/>
        <v>31.285714285714285</v>
      </c>
    </row>
    <row r="122" spans="2:32" ht="15.75" x14ac:dyDescent="0.25">
      <c r="B122" s="162" t="s">
        <v>87</v>
      </c>
      <c r="C122" s="163">
        <v>0</v>
      </c>
      <c r="D122" s="163">
        <v>0</v>
      </c>
      <c r="E122" s="163">
        <v>0</v>
      </c>
      <c r="F122" s="163">
        <v>0</v>
      </c>
      <c r="G122" s="163">
        <v>0</v>
      </c>
      <c r="H122" s="163">
        <v>0</v>
      </c>
      <c r="I122" s="163">
        <v>0</v>
      </c>
      <c r="J122" s="163">
        <v>0</v>
      </c>
      <c r="K122" s="163">
        <v>0</v>
      </c>
      <c r="L122" s="163">
        <v>2</v>
      </c>
      <c r="M122" s="163">
        <v>10</v>
      </c>
      <c r="N122" s="163">
        <v>5</v>
      </c>
      <c r="O122" s="163">
        <v>12</v>
      </c>
      <c r="P122" s="163">
        <v>18</v>
      </c>
      <c r="Q122" s="163">
        <v>13</v>
      </c>
      <c r="R122" s="163">
        <v>10</v>
      </c>
      <c r="S122" s="163">
        <v>16</v>
      </c>
      <c r="T122" s="163">
        <v>8</v>
      </c>
      <c r="U122" s="163">
        <v>8</v>
      </c>
      <c r="V122" s="163">
        <v>5</v>
      </c>
      <c r="W122" s="163">
        <v>8</v>
      </c>
      <c r="X122" s="163">
        <v>1</v>
      </c>
      <c r="Y122" s="163">
        <v>1</v>
      </c>
      <c r="Z122" s="163">
        <v>1</v>
      </c>
      <c r="AA122" s="206">
        <v>4</v>
      </c>
      <c r="AB122" s="207">
        <v>1</v>
      </c>
      <c r="AC122" s="166">
        <f t="shared" si="49"/>
        <v>123</v>
      </c>
      <c r="AD122" s="167">
        <f t="shared" si="50"/>
        <v>123</v>
      </c>
      <c r="AE122" s="202">
        <f t="shared" si="52"/>
        <v>9.2727272727272734</v>
      </c>
      <c r="AF122" s="203">
        <f t="shared" si="51"/>
        <v>3</v>
      </c>
    </row>
    <row r="123" spans="2:32" ht="15.75" x14ac:dyDescent="0.25">
      <c r="B123" s="162" t="s">
        <v>88</v>
      </c>
      <c r="C123" s="163">
        <v>0</v>
      </c>
      <c r="D123" s="163">
        <v>0</v>
      </c>
      <c r="E123" s="163">
        <v>0</v>
      </c>
      <c r="F123" s="163">
        <v>0</v>
      </c>
      <c r="G123" s="163">
        <v>0</v>
      </c>
      <c r="H123" s="163">
        <v>0</v>
      </c>
      <c r="I123" s="163">
        <v>0</v>
      </c>
      <c r="J123" s="163">
        <v>0</v>
      </c>
      <c r="K123" s="163">
        <v>1</v>
      </c>
      <c r="L123" s="163">
        <v>1</v>
      </c>
      <c r="M123" s="163">
        <v>0</v>
      </c>
      <c r="N123" s="163">
        <v>1</v>
      </c>
      <c r="O123" s="163">
        <v>2</v>
      </c>
      <c r="P123" s="163">
        <v>4</v>
      </c>
      <c r="Q123" s="163">
        <v>6</v>
      </c>
      <c r="R123" s="163">
        <v>0</v>
      </c>
      <c r="S123" s="163">
        <v>4</v>
      </c>
      <c r="T123" s="163">
        <v>2</v>
      </c>
      <c r="U123" s="163">
        <v>3</v>
      </c>
      <c r="V123" s="163">
        <v>13</v>
      </c>
      <c r="W123" s="163">
        <v>5</v>
      </c>
      <c r="X123" s="163">
        <v>5</v>
      </c>
      <c r="Y123" s="163">
        <v>6</v>
      </c>
      <c r="Z123" s="163">
        <v>7</v>
      </c>
      <c r="AA123" s="206">
        <v>5</v>
      </c>
      <c r="AB123" s="207">
        <v>6</v>
      </c>
      <c r="AC123" s="166">
        <f t="shared" si="49"/>
        <v>71</v>
      </c>
      <c r="AD123" s="167">
        <f t="shared" si="50"/>
        <v>71</v>
      </c>
      <c r="AE123" s="202">
        <f t="shared" si="52"/>
        <v>2.1818181818181817</v>
      </c>
      <c r="AF123" s="203">
        <f t="shared" si="51"/>
        <v>6.7142857142857144</v>
      </c>
    </row>
    <row r="124" spans="2:32" ht="15.75" x14ac:dyDescent="0.25">
      <c r="B124" s="162" t="s">
        <v>89</v>
      </c>
      <c r="C124" s="163">
        <v>0</v>
      </c>
      <c r="D124" s="163">
        <v>1</v>
      </c>
      <c r="E124" s="163">
        <v>1</v>
      </c>
      <c r="F124" s="163">
        <v>0</v>
      </c>
      <c r="G124" s="163">
        <v>0</v>
      </c>
      <c r="H124" s="163">
        <v>1</v>
      </c>
      <c r="I124" s="163">
        <v>1</v>
      </c>
      <c r="J124" s="163">
        <v>3</v>
      </c>
      <c r="K124" s="163">
        <v>5</v>
      </c>
      <c r="L124" s="163">
        <v>5</v>
      </c>
      <c r="M124" s="163">
        <v>2</v>
      </c>
      <c r="N124" s="163">
        <v>5</v>
      </c>
      <c r="O124" s="64">
        <v>11</v>
      </c>
      <c r="P124" s="64">
        <v>20</v>
      </c>
      <c r="Q124" s="64">
        <v>16</v>
      </c>
      <c r="R124" s="163">
        <v>6</v>
      </c>
      <c r="S124" s="163">
        <v>7</v>
      </c>
      <c r="T124" s="163">
        <v>5</v>
      </c>
      <c r="U124" s="163">
        <v>1</v>
      </c>
      <c r="V124" s="163">
        <v>2</v>
      </c>
      <c r="W124" s="163">
        <v>1</v>
      </c>
      <c r="X124" s="163">
        <v>1</v>
      </c>
      <c r="Y124" s="163">
        <v>0</v>
      </c>
      <c r="Z124" s="163">
        <v>1</v>
      </c>
      <c r="AA124" s="206">
        <v>1</v>
      </c>
      <c r="AB124" s="207">
        <v>0</v>
      </c>
      <c r="AC124" s="166">
        <f t="shared" si="49"/>
        <v>96</v>
      </c>
      <c r="AD124" s="167">
        <f t="shared" si="50"/>
        <v>89</v>
      </c>
      <c r="AE124" s="202">
        <f t="shared" si="52"/>
        <v>7.5454545454545459</v>
      </c>
      <c r="AF124" s="203">
        <f t="shared" si="51"/>
        <v>0.8571428571428571</v>
      </c>
    </row>
    <row r="125" spans="2:32" ht="15.75" x14ac:dyDescent="0.25">
      <c r="B125" s="162" t="s">
        <v>90</v>
      </c>
      <c r="C125" s="163">
        <v>0</v>
      </c>
      <c r="D125" s="163">
        <v>0</v>
      </c>
      <c r="E125" s="163">
        <v>0</v>
      </c>
      <c r="F125" s="163">
        <v>0</v>
      </c>
      <c r="G125" s="163">
        <v>0</v>
      </c>
      <c r="H125" s="163">
        <v>4</v>
      </c>
      <c r="I125" s="163">
        <v>3</v>
      </c>
      <c r="J125" s="163">
        <v>9</v>
      </c>
      <c r="K125" s="163">
        <v>12</v>
      </c>
      <c r="L125" s="64">
        <v>27</v>
      </c>
      <c r="M125" s="64">
        <v>25</v>
      </c>
      <c r="N125" s="64">
        <v>23</v>
      </c>
      <c r="O125" s="64">
        <v>16</v>
      </c>
      <c r="P125" s="64">
        <v>22</v>
      </c>
      <c r="Q125" s="64">
        <v>15</v>
      </c>
      <c r="R125" s="163">
        <v>9</v>
      </c>
      <c r="S125" s="64">
        <v>15</v>
      </c>
      <c r="T125" s="64">
        <v>19</v>
      </c>
      <c r="U125" s="163">
        <v>12</v>
      </c>
      <c r="V125" s="163">
        <v>13</v>
      </c>
      <c r="W125" s="163">
        <v>13</v>
      </c>
      <c r="X125" s="163">
        <v>4</v>
      </c>
      <c r="Y125" s="163">
        <v>6</v>
      </c>
      <c r="Z125" s="163">
        <v>9</v>
      </c>
      <c r="AA125" s="206">
        <v>7</v>
      </c>
      <c r="AB125" s="207">
        <v>16</v>
      </c>
      <c r="AC125" s="68">
        <f t="shared" si="49"/>
        <v>279</v>
      </c>
      <c r="AD125" s="63">
        <f t="shared" si="50"/>
        <v>263</v>
      </c>
      <c r="AE125" s="202">
        <f t="shared" si="52"/>
        <v>17.727272727272727</v>
      </c>
      <c r="AF125" s="203">
        <f t="shared" si="51"/>
        <v>9.7142857142857135</v>
      </c>
    </row>
    <row r="126" spans="2:32" ht="15.75" x14ac:dyDescent="0.25">
      <c r="B126" s="162" t="s">
        <v>91</v>
      </c>
      <c r="C126" s="163">
        <v>0</v>
      </c>
      <c r="D126" s="163">
        <v>0</v>
      </c>
      <c r="E126" s="163">
        <v>0</v>
      </c>
      <c r="F126" s="163">
        <v>0</v>
      </c>
      <c r="G126" s="163">
        <v>0</v>
      </c>
      <c r="H126" s="163">
        <v>0</v>
      </c>
      <c r="I126" s="163">
        <v>4</v>
      </c>
      <c r="J126" s="163">
        <v>7</v>
      </c>
      <c r="K126" s="163">
        <v>6</v>
      </c>
      <c r="L126" s="163">
        <v>5</v>
      </c>
      <c r="M126" s="163">
        <v>6</v>
      </c>
      <c r="N126" s="163">
        <v>3</v>
      </c>
      <c r="O126" s="163">
        <v>12</v>
      </c>
      <c r="P126" s="64">
        <v>16</v>
      </c>
      <c r="Q126" s="64">
        <v>16</v>
      </c>
      <c r="R126" s="64">
        <v>27</v>
      </c>
      <c r="S126" s="64">
        <v>23</v>
      </c>
      <c r="T126" s="64">
        <v>16</v>
      </c>
      <c r="U126" s="64">
        <v>23</v>
      </c>
      <c r="V126" s="163">
        <v>14</v>
      </c>
      <c r="W126" s="163">
        <v>9</v>
      </c>
      <c r="X126" s="163">
        <v>12</v>
      </c>
      <c r="Y126" s="163">
        <v>7</v>
      </c>
      <c r="Z126" s="64">
        <v>23</v>
      </c>
      <c r="AA126" s="206">
        <v>16</v>
      </c>
      <c r="AB126" s="207">
        <v>16</v>
      </c>
      <c r="AC126" s="166">
        <f t="shared" si="49"/>
        <v>261</v>
      </c>
      <c r="AD126" s="167">
        <f t="shared" si="50"/>
        <v>250</v>
      </c>
      <c r="AE126" s="202">
        <f t="shared" si="52"/>
        <v>13.909090909090908</v>
      </c>
      <c r="AF126" s="203">
        <f t="shared" si="51"/>
        <v>13.857142857142858</v>
      </c>
    </row>
    <row r="127" spans="2:32" ht="15.75" x14ac:dyDescent="0.25">
      <c r="B127" s="162" t="s">
        <v>92</v>
      </c>
      <c r="C127" s="163">
        <v>0</v>
      </c>
      <c r="D127" s="163">
        <v>0</v>
      </c>
      <c r="E127" s="163">
        <v>0</v>
      </c>
      <c r="F127" s="163">
        <v>0</v>
      </c>
      <c r="G127" s="163">
        <v>0</v>
      </c>
      <c r="H127" s="163">
        <v>1</v>
      </c>
      <c r="I127" s="163">
        <v>1</v>
      </c>
      <c r="J127" s="64">
        <v>23</v>
      </c>
      <c r="K127" s="163">
        <v>3</v>
      </c>
      <c r="L127" s="64">
        <v>22</v>
      </c>
      <c r="M127" s="64">
        <v>33</v>
      </c>
      <c r="N127" s="64">
        <v>33</v>
      </c>
      <c r="O127" s="64">
        <v>30</v>
      </c>
      <c r="P127" s="64">
        <v>47</v>
      </c>
      <c r="Q127" s="64">
        <v>27</v>
      </c>
      <c r="R127" s="64">
        <v>23</v>
      </c>
      <c r="S127" s="64">
        <v>34</v>
      </c>
      <c r="T127" s="64">
        <v>31</v>
      </c>
      <c r="U127" s="163">
        <v>13</v>
      </c>
      <c r="V127" s="64">
        <v>20</v>
      </c>
      <c r="W127" s="163">
        <v>7</v>
      </c>
      <c r="X127" s="163">
        <v>2</v>
      </c>
      <c r="Y127" s="163">
        <v>4</v>
      </c>
      <c r="Z127" s="163">
        <v>9</v>
      </c>
      <c r="AA127" s="204">
        <v>18</v>
      </c>
      <c r="AB127" s="205">
        <v>19</v>
      </c>
      <c r="AC127" s="166">
        <f t="shared" si="49"/>
        <v>400</v>
      </c>
      <c r="AD127" s="167">
        <f t="shared" si="50"/>
        <v>375</v>
      </c>
      <c r="AE127" s="202">
        <f t="shared" si="52"/>
        <v>26.90909090909091</v>
      </c>
      <c r="AF127" s="203">
        <f t="shared" si="51"/>
        <v>11.285714285714286</v>
      </c>
    </row>
    <row r="128" spans="2:32" ht="15.75" x14ac:dyDescent="0.25">
      <c r="B128" s="162" t="s">
        <v>93</v>
      </c>
      <c r="C128" s="163">
        <v>0</v>
      </c>
      <c r="D128" s="163">
        <v>0</v>
      </c>
      <c r="E128" s="163">
        <v>0</v>
      </c>
      <c r="F128" s="163">
        <v>0</v>
      </c>
      <c r="G128" s="163">
        <v>0</v>
      </c>
      <c r="H128" s="163">
        <v>0</v>
      </c>
      <c r="I128" s="163">
        <v>0</v>
      </c>
      <c r="J128" s="163">
        <v>0</v>
      </c>
      <c r="K128" s="163">
        <v>1</v>
      </c>
      <c r="L128" s="208">
        <v>0</v>
      </c>
      <c r="M128" s="163">
        <v>1</v>
      </c>
      <c r="N128" s="163">
        <v>3</v>
      </c>
      <c r="O128" s="163">
        <v>0</v>
      </c>
      <c r="P128" s="163">
        <v>2</v>
      </c>
      <c r="Q128" s="163">
        <v>5</v>
      </c>
      <c r="R128" s="64">
        <v>13</v>
      </c>
      <c r="S128" s="163">
        <v>8</v>
      </c>
      <c r="T128" s="163">
        <v>2</v>
      </c>
      <c r="U128" s="163">
        <v>5</v>
      </c>
      <c r="V128" s="163">
        <v>5</v>
      </c>
      <c r="W128" s="163">
        <v>4</v>
      </c>
      <c r="X128" s="163">
        <v>1</v>
      </c>
      <c r="Y128" s="163">
        <v>8</v>
      </c>
      <c r="Z128" s="163">
        <v>8</v>
      </c>
      <c r="AA128" s="206">
        <v>6</v>
      </c>
      <c r="AB128" s="207">
        <v>16</v>
      </c>
      <c r="AC128" s="166">
        <f t="shared" si="49"/>
        <v>88</v>
      </c>
      <c r="AD128" s="167">
        <f t="shared" si="50"/>
        <v>88</v>
      </c>
      <c r="AE128" s="202">
        <f t="shared" si="52"/>
        <v>3.6363636363636362</v>
      </c>
      <c r="AF128" s="203">
        <f t="shared" si="51"/>
        <v>6.8571428571428568</v>
      </c>
    </row>
    <row r="129" spans="2:32" ht="23.25" customHeight="1" x14ac:dyDescent="0.25">
      <c r="B129" s="209" t="s">
        <v>103</v>
      </c>
      <c r="C129" s="210">
        <f t="shared" ref="C129:AF129" si="53">SUM(C120:C128)</f>
        <v>13</v>
      </c>
      <c r="D129" s="210">
        <f t="shared" si="53"/>
        <v>10</v>
      </c>
      <c r="E129" s="210">
        <f t="shared" si="53"/>
        <v>15</v>
      </c>
      <c r="F129" s="210">
        <f t="shared" si="53"/>
        <v>15</v>
      </c>
      <c r="G129" s="210">
        <f t="shared" si="53"/>
        <v>18</v>
      </c>
      <c r="H129" s="210">
        <f t="shared" si="53"/>
        <v>33</v>
      </c>
      <c r="I129" s="210">
        <f t="shared" si="53"/>
        <v>60</v>
      </c>
      <c r="J129" s="210">
        <f t="shared" si="53"/>
        <v>209</v>
      </c>
      <c r="K129" s="210">
        <f t="shared" si="53"/>
        <v>237</v>
      </c>
      <c r="L129" s="210">
        <f t="shared" si="53"/>
        <v>225</v>
      </c>
      <c r="M129" s="210">
        <f t="shared" si="53"/>
        <v>267</v>
      </c>
      <c r="N129" s="210">
        <f t="shared" si="53"/>
        <v>253</v>
      </c>
      <c r="O129" s="210">
        <f t="shared" si="53"/>
        <v>257</v>
      </c>
      <c r="P129" s="210">
        <f t="shared" si="53"/>
        <v>270</v>
      </c>
      <c r="Q129" s="210">
        <f t="shared" si="53"/>
        <v>224</v>
      </c>
      <c r="R129" s="210">
        <f t="shared" si="53"/>
        <v>202</v>
      </c>
      <c r="S129" s="210">
        <f t="shared" si="53"/>
        <v>214</v>
      </c>
      <c r="T129" s="210">
        <f t="shared" si="53"/>
        <v>170</v>
      </c>
      <c r="U129" s="210">
        <f t="shared" si="53"/>
        <v>144</v>
      </c>
      <c r="V129" s="210">
        <f t="shared" si="53"/>
        <v>127</v>
      </c>
      <c r="W129" s="210">
        <f t="shared" si="53"/>
        <v>84</v>
      </c>
      <c r="X129" s="210">
        <f t="shared" si="53"/>
        <v>71</v>
      </c>
      <c r="Y129" s="210">
        <f t="shared" si="53"/>
        <v>68</v>
      </c>
      <c r="Z129" s="210">
        <f t="shared" si="53"/>
        <v>86</v>
      </c>
      <c r="AA129" s="210">
        <f t="shared" si="53"/>
        <v>89</v>
      </c>
      <c r="AB129" s="211">
        <f t="shared" si="53"/>
        <v>90</v>
      </c>
      <c r="AC129" s="212">
        <f t="shared" si="53"/>
        <v>3451</v>
      </c>
      <c r="AD129" s="213">
        <f t="shared" si="53"/>
        <v>3078</v>
      </c>
      <c r="AE129" s="214">
        <f t="shared" si="53"/>
        <v>223.90909090909091</v>
      </c>
      <c r="AF129" s="215">
        <f t="shared" si="53"/>
        <v>87.857142857142861</v>
      </c>
    </row>
    <row r="130" spans="2:32" ht="15.75" x14ac:dyDescent="0.25">
      <c r="B130" s="162" t="s">
        <v>95</v>
      </c>
      <c r="C130" s="163">
        <v>0</v>
      </c>
      <c r="D130" s="163">
        <v>0</v>
      </c>
      <c r="E130" s="163">
        <v>0</v>
      </c>
      <c r="F130" s="163">
        <v>0</v>
      </c>
      <c r="G130" s="163">
        <v>0</v>
      </c>
      <c r="H130" s="163">
        <v>0</v>
      </c>
      <c r="I130" s="163">
        <v>0</v>
      </c>
      <c r="J130" s="163">
        <v>1</v>
      </c>
      <c r="K130" s="163">
        <v>0</v>
      </c>
      <c r="L130" s="208">
        <v>0</v>
      </c>
      <c r="M130" s="163">
        <v>0</v>
      </c>
      <c r="N130" s="163">
        <v>1</v>
      </c>
      <c r="O130" s="163">
        <v>0</v>
      </c>
      <c r="P130" s="163">
        <v>5</v>
      </c>
      <c r="Q130" s="163">
        <v>6</v>
      </c>
      <c r="R130" s="163">
        <v>5</v>
      </c>
      <c r="S130" s="163">
        <v>13</v>
      </c>
      <c r="T130" s="163">
        <v>13</v>
      </c>
      <c r="U130" s="64">
        <v>39</v>
      </c>
      <c r="V130" s="64">
        <v>21</v>
      </c>
      <c r="W130" s="163">
        <v>16</v>
      </c>
      <c r="X130" s="163">
        <v>15</v>
      </c>
      <c r="Y130" s="163">
        <v>8</v>
      </c>
      <c r="Z130" s="163">
        <v>14</v>
      </c>
      <c r="AA130" s="206">
        <v>10</v>
      </c>
      <c r="AB130" s="207">
        <v>7</v>
      </c>
      <c r="AC130" s="166">
        <f>SUM(C130:AB130)</f>
        <v>174</v>
      </c>
      <c r="AD130" s="167">
        <f>SUM(K130:AB130)</f>
        <v>173</v>
      </c>
      <c r="AE130" s="202">
        <f t="shared" si="52"/>
        <v>7.4545454545454541</v>
      </c>
      <c r="AF130" s="203">
        <f>AVERAGE(V130:AB130)</f>
        <v>13</v>
      </c>
    </row>
    <row r="131" spans="2:32" ht="15.75" x14ac:dyDescent="0.25">
      <c r="B131" s="162" t="s">
        <v>96</v>
      </c>
      <c r="C131" s="163">
        <v>0</v>
      </c>
      <c r="D131" s="163">
        <v>0</v>
      </c>
      <c r="E131" s="163">
        <v>0</v>
      </c>
      <c r="F131" s="163">
        <v>0</v>
      </c>
      <c r="G131" s="163">
        <v>0</v>
      </c>
      <c r="H131" s="163">
        <v>0</v>
      </c>
      <c r="I131" s="163">
        <v>0</v>
      </c>
      <c r="J131" s="163">
        <v>0</v>
      </c>
      <c r="K131" s="163">
        <v>0</v>
      </c>
      <c r="L131" s="208">
        <v>0</v>
      </c>
      <c r="M131" s="163">
        <v>0</v>
      </c>
      <c r="N131" s="163">
        <v>3</v>
      </c>
      <c r="O131" s="163">
        <v>0</v>
      </c>
      <c r="P131" s="163">
        <v>0</v>
      </c>
      <c r="Q131" s="163">
        <v>0</v>
      </c>
      <c r="R131" s="163">
        <v>4</v>
      </c>
      <c r="S131" s="163">
        <v>5</v>
      </c>
      <c r="T131" s="163">
        <v>3</v>
      </c>
      <c r="U131" s="163">
        <v>13</v>
      </c>
      <c r="V131" s="163">
        <v>8</v>
      </c>
      <c r="W131" s="163">
        <v>4</v>
      </c>
      <c r="X131" s="163">
        <v>2</v>
      </c>
      <c r="Y131" s="163">
        <v>5</v>
      </c>
      <c r="Z131" s="163">
        <v>2</v>
      </c>
      <c r="AA131" s="206">
        <v>4</v>
      </c>
      <c r="AB131" s="207">
        <v>3</v>
      </c>
      <c r="AC131" s="166">
        <f>SUM(C131:AB131)</f>
        <v>56</v>
      </c>
      <c r="AD131" s="167">
        <f>SUM(K131:AB131)</f>
        <v>56</v>
      </c>
      <c r="AE131" s="202">
        <f t="shared" si="52"/>
        <v>2.5454545454545454</v>
      </c>
      <c r="AF131" s="203">
        <f>AVERAGE(V131:AB131)</f>
        <v>4</v>
      </c>
    </row>
    <row r="132" spans="2:32" ht="15.75" x14ac:dyDescent="0.25">
      <c r="B132" s="162" t="s">
        <v>97</v>
      </c>
      <c r="C132" s="163">
        <v>0</v>
      </c>
      <c r="D132" s="163">
        <v>1</v>
      </c>
      <c r="E132" s="163">
        <v>0</v>
      </c>
      <c r="F132" s="163">
        <v>0</v>
      </c>
      <c r="G132" s="163">
        <v>3</v>
      </c>
      <c r="H132" s="163">
        <v>0</v>
      </c>
      <c r="I132" s="163">
        <v>0</v>
      </c>
      <c r="J132" s="163">
        <v>2</v>
      </c>
      <c r="K132" s="163">
        <v>2</v>
      </c>
      <c r="L132" s="208">
        <v>4</v>
      </c>
      <c r="M132" s="163">
        <v>6</v>
      </c>
      <c r="N132" s="163">
        <v>11</v>
      </c>
      <c r="O132" s="163">
        <v>9</v>
      </c>
      <c r="P132" s="163">
        <v>6</v>
      </c>
      <c r="Q132" s="163">
        <v>10</v>
      </c>
      <c r="R132" s="163">
        <v>3</v>
      </c>
      <c r="S132" s="64">
        <v>18</v>
      </c>
      <c r="T132" s="163">
        <v>10</v>
      </c>
      <c r="U132" s="163">
        <v>12</v>
      </c>
      <c r="V132" s="163">
        <v>14</v>
      </c>
      <c r="W132" s="163">
        <v>15</v>
      </c>
      <c r="X132" s="64">
        <v>20</v>
      </c>
      <c r="Y132" s="163">
        <v>6</v>
      </c>
      <c r="Z132" s="163">
        <v>10</v>
      </c>
      <c r="AA132" s="216">
        <v>27</v>
      </c>
      <c r="AB132" s="217">
        <v>12</v>
      </c>
      <c r="AC132" s="166">
        <f>SUM(C132:AB132)</f>
        <v>201</v>
      </c>
      <c r="AD132" s="167">
        <f>SUM(K132:AB132)</f>
        <v>195</v>
      </c>
      <c r="AE132" s="202">
        <f t="shared" si="52"/>
        <v>8.2727272727272734</v>
      </c>
      <c r="AF132" s="203">
        <f>AVERAGE(V132:AB132)</f>
        <v>14.857142857142858</v>
      </c>
    </row>
    <row r="133" spans="2:32" ht="18" customHeight="1" x14ac:dyDescent="0.25">
      <c r="B133" s="209" t="s">
        <v>104</v>
      </c>
      <c r="C133" s="210">
        <f>SUM(C130:C132)</f>
        <v>0</v>
      </c>
      <c r="D133" s="210">
        <f t="shared" ref="D133:AF133" si="54">SUM(D130:D132)</f>
        <v>1</v>
      </c>
      <c r="E133" s="210">
        <f t="shared" si="54"/>
        <v>0</v>
      </c>
      <c r="F133" s="210">
        <f t="shared" si="54"/>
        <v>0</v>
      </c>
      <c r="G133" s="210">
        <f t="shared" si="54"/>
        <v>3</v>
      </c>
      <c r="H133" s="210">
        <f t="shared" si="54"/>
        <v>0</v>
      </c>
      <c r="I133" s="210">
        <f t="shared" si="54"/>
        <v>0</v>
      </c>
      <c r="J133" s="210">
        <f t="shared" si="54"/>
        <v>3</v>
      </c>
      <c r="K133" s="210">
        <f t="shared" si="54"/>
        <v>2</v>
      </c>
      <c r="L133" s="210">
        <f t="shared" si="54"/>
        <v>4</v>
      </c>
      <c r="M133" s="210">
        <f t="shared" si="54"/>
        <v>6</v>
      </c>
      <c r="N133" s="210">
        <f t="shared" si="54"/>
        <v>15</v>
      </c>
      <c r="O133" s="210">
        <f t="shared" si="54"/>
        <v>9</v>
      </c>
      <c r="P133" s="210">
        <f t="shared" si="54"/>
        <v>11</v>
      </c>
      <c r="Q133" s="210">
        <f t="shared" si="54"/>
        <v>16</v>
      </c>
      <c r="R133" s="210">
        <f t="shared" si="54"/>
        <v>12</v>
      </c>
      <c r="S133" s="210">
        <f t="shared" si="54"/>
        <v>36</v>
      </c>
      <c r="T133" s="210">
        <f t="shared" si="54"/>
        <v>26</v>
      </c>
      <c r="U133" s="210">
        <f t="shared" si="54"/>
        <v>64</v>
      </c>
      <c r="V133" s="210">
        <f t="shared" si="54"/>
        <v>43</v>
      </c>
      <c r="W133" s="210">
        <f t="shared" si="54"/>
        <v>35</v>
      </c>
      <c r="X133" s="210">
        <f t="shared" si="54"/>
        <v>37</v>
      </c>
      <c r="Y133" s="210">
        <f t="shared" si="54"/>
        <v>19</v>
      </c>
      <c r="Z133" s="210">
        <f t="shared" si="54"/>
        <v>26</v>
      </c>
      <c r="AA133" s="210">
        <f t="shared" si="54"/>
        <v>41</v>
      </c>
      <c r="AB133" s="211">
        <f t="shared" si="54"/>
        <v>22</v>
      </c>
      <c r="AC133" s="212">
        <f t="shared" si="54"/>
        <v>431</v>
      </c>
      <c r="AD133" s="213">
        <f t="shared" si="54"/>
        <v>424</v>
      </c>
      <c r="AE133" s="214">
        <f t="shared" si="54"/>
        <v>18.272727272727273</v>
      </c>
      <c r="AF133" s="215">
        <f t="shared" si="54"/>
        <v>31.857142857142858</v>
      </c>
    </row>
    <row r="134" spans="2:32" ht="19.5" thickBot="1" x14ac:dyDescent="0.3">
      <c r="B134" s="218" t="s">
        <v>2</v>
      </c>
      <c r="C134" s="218">
        <f t="shared" ref="C134:AF134" si="55">C133+C129</f>
        <v>13</v>
      </c>
      <c r="D134" s="218">
        <f t="shared" si="55"/>
        <v>11</v>
      </c>
      <c r="E134" s="218">
        <f t="shared" si="55"/>
        <v>15</v>
      </c>
      <c r="F134" s="218">
        <f t="shared" si="55"/>
        <v>15</v>
      </c>
      <c r="G134" s="218">
        <f t="shared" si="55"/>
        <v>21</v>
      </c>
      <c r="H134" s="218">
        <f t="shared" si="55"/>
        <v>33</v>
      </c>
      <c r="I134" s="218">
        <f t="shared" si="55"/>
        <v>60</v>
      </c>
      <c r="J134" s="218">
        <f t="shared" si="55"/>
        <v>212</v>
      </c>
      <c r="K134" s="218">
        <f t="shared" si="55"/>
        <v>239</v>
      </c>
      <c r="L134" s="218">
        <f t="shared" si="55"/>
        <v>229</v>
      </c>
      <c r="M134" s="218">
        <f t="shared" si="55"/>
        <v>273</v>
      </c>
      <c r="N134" s="218">
        <f t="shared" si="55"/>
        <v>268</v>
      </c>
      <c r="O134" s="218">
        <f t="shared" si="55"/>
        <v>266</v>
      </c>
      <c r="P134" s="218">
        <f t="shared" si="55"/>
        <v>281</v>
      </c>
      <c r="Q134" s="218">
        <f t="shared" si="55"/>
        <v>240</v>
      </c>
      <c r="R134" s="218">
        <f t="shared" si="55"/>
        <v>214</v>
      </c>
      <c r="S134" s="218">
        <f t="shared" si="55"/>
        <v>250</v>
      </c>
      <c r="T134" s="218">
        <f t="shared" si="55"/>
        <v>196</v>
      </c>
      <c r="U134" s="218">
        <f t="shared" si="55"/>
        <v>208</v>
      </c>
      <c r="V134" s="218">
        <f t="shared" si="55"/>
        <v>170</v>
      </c>
      <c r="W134" s="218">
        <f t="shared" si="55"/>
        <v>119</v>
      </c>
      <c r="X134" s="218">
        <f t="shared" si="55"/>
        <v>108</v>
      </c>
      <c r="Y134" s="218">
        <f t="shared" si="55"/>
        <v>87</v>
      </c>
      <c r="Z134" s="218">
        <f t="shared" si="55"/>
        <v>112</v>
      </c>
      <c r="AA134" s="218">
        <f t="shared" si="55"/>
        <v>130</v>
      </c>
      <c r="AB134" s="219">
        <f t="shared" si="55"/>
        <v>112</v>
      </c>
      <c r="AC134" s="220">
        <f t="shared" si="55"/>
        <v>3882</v>
      </c>
      <c r="AD134" s="221">
        <f t="shared" si="55"/>
        <v>3502</v>
      </c>
      <c r="AE134" s="222">
        <f t="shared" si="55"/>
        <v>242.18181818181819</v>
      </c>
      <c r="AF134" s="223">
        <f t="shared" si="55"/>
        <v>119.71428571428572</v>
      </c>
    </row>
    <row r="135" spans="2:32" x14ac:dyDescent="0.25">
      <c r="B135" s="1">
        <f>B233</f>
        <v>0</v>
      </c>
    </row>
    <row r="136" spans="2:32" ht="15.75" thickBot="1" x14ac:dyDescent="0.3">
      <c r="B136" s="198"/>
      <c r="C136" s="199"/>
      <c r="D136" s="199"/>
      <c r="E136" s="199"/>
      <c r="F136" s="199"/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  <c r="T136" s="199"/>
      <c r="U136" s="199"/>
      <c r="V136" s="199"/>
      <c r="W136" s="199"/>
      <c r="X136" s="199"/>
      <c r="Y136" s="199"/>
      <c r="Z136" s="199"/>
      <c r="AA136" s="199"/>
      <c r="AB136" s="199"/>
      <c r="AC136" s="199"/>
    </row>
    <row r="137" spans="2:32" ht="38.25" thickBot="1" x14ac:dyDescent="0.3">
      <c r="B137" s="155" t="s">
        <v>105</v>
      </c>
      <c r="C137" s="156">
        <v>1995</v>
      </c>
      <c r="D137" s="156">
        <v>1996</v>
      </c>
      <c r="E137" s="156">
        <v>1997</v>
      </c>
      <c r="F137" s="156">
        <v>1998</v>
      </c>
      <c r="G137" s="156">
        <v>1999</v>
      </c>
      <c r="H137" s="156">
        <v>2000</v>
      </c>
      <c r="I137" s="156">
        <v>2001</v>
      </c>
      <c r="J137" s="156">
        <v>2002</v>
      </c>
      <c r="K137" s="156">
        <v>2003</v>
      </c>
      <c r="L137" s="156">
        <v>2004</v>
      </c>
      <c r="M137" s="156">
        <v>2005</v>
      </c>
      <c r="N137" s="156">
        <v>2006</v>
      </c>
      <c r="O137" s="156">
        <v>2007</v>
      </c>
      <c r="P137" s="156">
        <v>2008</v>
      </c>
      <c r="Q137" s="156">
        <v>2009</v>
      </c>
      <c r="R137" s="156">
        <v>2010</v>
      </c>
      <c r="S137" s="156">
        <v>2011</v>
      </c>
      <c r="T137" s="156">
        <v>2012</v>
      </c>
      <c r="U137" s="156">
        <v>2013</v>
      </c>
      <c r="V137" s="156">
        <v>2014</v>
      </c>
      <c r="W137" s="156">
        <v>2015</v>
      </c>
      <c r="X137" s="156">
        <v>2016</v>
      </c>
      <c r="Y137" s="156">
        <v>2017</v>
      </c>
      <c r="Z137" s="156">
        <v>2018</v>
      </c>
      <c r="AA137" s="156">
        <v>2019</v>
      </c>
      <c r="AB137" s="157">
        <v>2020</v>
      </c>
      <c r="AC137" s="158" t="s">
        <v>81</v>
      </c>
      <c r="AD137" s="159" t="s">
        <v>82</v>
      </c>
      <c r="AE137" s="160" t="s">
        <v>83</v>
      </c>
      <c r="AF137" s="161" t="s">
        <v>84</v>
      </c>
    </row>
    <row r="138" spans="2:32" ht="15.75" x14ac:dyDescent="0.25">
      <c r="B138" s="162" t="s">
        <v>85</v>
      </c>
      <c r="C138" s="163">
        <v>1</v>
      </c>
      <c r="D138" s="163">
        <v>0</v>
      </c>
      <c r="E138" s="163">
        <v>2</v>
      </c>
      <c r="F138" s="163">
        <v>0</v>
      </c>
      <c r="G138" s="163">
        <v>0</v>
      </c>
      <c r="H138" s="163">
        <v>0</v>
      </c>
      <c r="I138" s="163">
        <v>2</v>
      </c>
      <c r="J138" s="163">
        <v>2</v>
      </c>
      <c r="K138" s="64">
        <v>16</v>
      </c>
      <c r="L138" s="163">
        <v>5</v>
      </c>
      <c r="M138" s="64">
        <v>9</v>
      </c>
      <c r="N138" s="64">
        <v>14</v>
      </c>
      <c r="O138" s="163">
        <v>5</v>
      </c>
      <c r="P138" s="163">
        <v>7</v>
      </c>
      <c r="Q138" s="163">
        <v>5</v>
      </c>
      <c r="R138" s="163">
        <v>6</v>
      </c>
      <c r="S138" s="163">
        <v>9</v>
      </c>
      <c r="T138" s="64">
        <v>15</v>
      </c>
      <c r="U138" s="163">
        <v>7</v>
      </c>
      <c r="V138" s="163">
        <v>6</v>
      </c>
      <c r="W138" s="163">
        <v>1</v>
      </c>
      <c r="X138" s="163">
        <v>9</v>
      </c>
      <c r="Y138" s="163">
        <v>5</v>
      </c>
      <c r="Z138" s="163">
        <v>0</v>
      </c>
      <c r="AA138" s="200">
        <v>5</v>
      </c>
      <c r="AB138" s="201">
        <v>4</v>
      </c>
      <c r="AC138" s="166">
        <f t="shared" ref="AC138:AC146" si="56">SUM(C138:AB138)</f>
        <v>135</v>
      </c>
      <c r="AD138" s="167">
        <f t="shared" ref="AD138:AD146" si="57">SUM(K138:AB138)</f>
        <v>128</v>
      </c>
      <c r="AE138" s="224">
        <f>AVERAGE(K138:U138)</f>
        <v>8.9090909090909083</v>
      </c>
      <c r="AF138" s="203">
        <f t="shared" ref="AF138:AF146" si="58">AVERAGE(V138:AB138)</f>
        <v>4.2857142857142856</v>
      </c>
    </row>
    <row r="139" spans="2:32" ht="15.75" x14ac:dyDescent="0.25">
      <c r="B139" s="162" t="s">
        <v>86</v>
      </c>
      <c r="C139" s="163">
        <v>2</v>
      </c>
      <c r="D139" s="163">
        <v>6</v>
      </c>
      <c r="E139" s="163">
        <v>1</v>
      </c>
      <c r="F139" s="163">
        <v>6</v>
      </c>
      <c r="G139" s="163">
        <v>7</v>
      </c>
      <c r="H139" s="163">
        <v>8</v>
      </c>
      <c r="I139" s="163">
        <v>26</v>
      </c>
      <c r="J139" s="64">
        <v>86</v>
      </c>
      <c r="K139" s="64">
        <v>117</v>
      </c>
      <c r="L139" s="64">
        <v>73</v>
      </c>
      <c r="M139" s="64">
        <v>97</v>
      </c>
      <c r="N139" s="64">
        <v>67</v>
      </c>
      <c r="O139" s="64">
        <v>86</v>
      </c>
      <c r="P139" s="64">
        <v>84</v>
      </c>
      <c r="Q139" s="64">
        <v>72</v>
      </c>
      <c r="R139" s="64">
        <v>89</v>
      </c>
      <c r="S139" s="64">
        <v>73</v>
      </c>
      <c r="T139" s="64">
        <v>61</v>
      </c>
      <c r="U139" s="64">
        <v>59</v>
      </c>
      <c r="V139" s="64">
        <v>40</v>
      </c>
      <c r="W139" s="64">
        <v>31</v>
      </c>
      <c r="X139" s="64">
        <v>30</v>
      </c>
      <c r="Y139" s="64">
        <v>23</v>
      </c>
      <c r="Z139" s="64">
        <v>23</v>
      </c>
      <c r="AA139" s="204">
        <v>24</v>
      </c>
      <c r="AB139" s="205">
        <v>12</v>
      </c>
      <c r="AC139" s="68">
        <f t="shared" si="56"/>
        <v>1203</v>
      </c>
      <c r="AD139" s="63">
        <f t="shared" si="57"/>
        <v>1061</v>
      </c>
      <c r="AE139" s="224">
        <f t="shared" ref="AE139:AE146" si="59">AVERAGE(K139:U139)</f>
        <v>79.818181818181813</v>
      </c>
      <c r="AF139" s="203">
        <f t="shared" si="58"/>
        <v>26.142857142857142</v>
      </c>
    </row>
    <row r="140" spans="2:32" ht="15.75" x14ac:dyDescent="0.25">
      <c r="B140" s="162" t="s">
        <v>87</v>
      </c>
      <c r="C140" s="163">
        <v>0</v>
      </c>
      <c r="D140" s="163">
        <v>0</v>
      </c>
      <c r="E140" s="163">
        <v>0</v>
      </c>
      <c r="F140" s="163">
        <v>0</v>
      </c>
      <c r="G140" s="163">
        <v>0</v>
      </c>
      <c r="H140" s="163">
        <v>0</v>
      </c>
      <c r="I140" s="163">
        <v>0</v>
      </c>
      <c r="J140" s="163">
        <v>0</v>
      </c>
      <c r="K140" s="163">
        <v>0</v>
      </c>
      <c r="L140" s="163">
        <v>2</v>
      </c>
      <c r="M140" s="163">
        <v>10</v>
      </c>
      <c r="N140" s="163">
        <v>5</v>
      </c>
      <c r="O140" s="163">
        <v>12</v>
      </c>
      <c r="P140" s="163">
        <v>18</v>
      </c>
      <c r="Q140" s="163">
        <v>12</v>
      </c>
      <c r="R140" s="163">
        <v>9</v>
      </c>
      <c r="S140" s="163">
        <v>15</v>
      </c>
      <c r="T140" s="163">
        <v>7</v>
      </c>
      <c r="U140" s="163">
        <v>7</v>
      </c>
      <c r="V140" s="163">
        <v>5</v>
      </c>
      <c r="W140" s="163">
        <v>8</v>
      </c>
      <c r="X140" s="163">
        <v>1</v>
      </c>
      <c r="Y140" s="163">
        <v>1</v>
      </c>
      <c r="Z140" s="163">
        <v>1</v>
      </c>
      <c r="AA140" s="206">
        <v>4</v>
      </c>
      <c r="AB140" s="207">
        <v>1</v>
      </c>
      <c r="AC140" s="166">
        <f t="shared" si="56"/>
        <v>118</v>
      </c>
      <c r="AD140" s="167">
        <f t="shared" si="57"/>
        <v>118</v>
      </c>
      <c r="AE140" s="224">
        <f t="shared" si="59"/>
        <v>8.8181818181818183</v>
      </c>
      <c r="AF140" s="203">
        <f t="shared" si="58"/>
        <v>3</v>
      </c>
    </row>
    <row r="141" spans="2:32" ht="15.75" x14ac:dyDescent="0.25">
      <c r="B141" s="162" t="s">
        <v>88</v>
      </c>
      <c r="C141" s="163">
        <v>0</v>
      </c>
      <c r="D141" s="163">
        <v>0</v>
      </c>
      <c r="E141" s="163">
        <v>0</v>
      </c>
      <c r="F141" s="163">
        <v>0</v>
      </c>
      <c r="G141" s="163">
        <v>0</v>
      </c>
      <c r="H141" s="163">
        <v>0</v>
      </c>
      <c r="I141" s="163">
        <v>0</v>
      </c>
      <c r="J141" s="163">
        <v>0</v>
      </c>
      <c r="K141" s="163">
        <v>1</v>
      </c>
      <c r="L141" s="163">
        <v>1</v>
      </c>
      <c r="M141" s="163">
        <v>0</v>
      </c>
      <c r="N141" s="163">
        <v>1</v>
      </c>
      <c r="O141" s="163">
        <v>0</v>
      </c>
      <c r="P141" s="163">
        <v>4</v>
      </c>
      <c r="Q141" s="163">
        <v>4</v>
      </c>
      <c r="R141" s="163">
        <v>0</v>
      </c>
      <c r="S141" s="163">
        <v>3</v>
      </c>
      <c r="T141" s="163">
        <v>2</v>
      </c>
      <c r="U141" s="163">
        <v>3</v>
      </c>
      <c r="V141" s="163">
        <v>13</v>
      </c>
      <c r="W141" s="163">
        <v>5</v>
      </c>
      <c r="X141" s="163">
        <v>5</v>
      </c>
      <c r="Y141" s="163">
        <v>5</v>
      </c>
      <c r="Z141" s="163">
        <v>6</v>
      </c>
      <c r="AA141" s="206">
        <v>5</v>
      </c>
      <c r="AB141" s="207">
        <v>9</v>
      </c>
      <c r="AC141" s="166">
        <f t="shared" si="56"/>
        <v>67</v>
      </c>
      <c r="AD141" s="167">
        <f t="shared" si="57"/>
        <v>67</v>
      </c>
      <c r="AE141" s="224">
        <f t="shared" si="59"/>
        <v>1.7272727272727273</v>
      </c>
      <c r="AF141" s="203">
        <f t="shared" si="58"/>
        <v>6.8571428571428568</v>
      </c>
    </row>
    <row r="142" spans="2:32" ht="15.75" x14ac:dyDescent="0.25">
      <c r="B142" s="162" t="s">
        <v>89</v>
      </c>
      <c r="C142" s="163">
        <v>0</v>
      </c>
      <c r="D142" s="163">
        <v>1</v>
      </c>
      <c r="E142" s="163">
        <v>1</v>
      </c>
      <c r="F142" s="163">
        <v>0</v>
      </c>
      <c r="G142" s="163">
        <v>0</v>
      </c>
      <c r="H142" s="163">
        <v>1</v>
      </c>
      <c r="I142" s="163">
        <v>1</v>
      </c>
      <c r="J142" s="163">
        <v>3</v>
      </c>
      <c r="K142" s="163">
        <v>5</v>
      </c>
      <c r="L142" s="163">
        <v>4</v>
      </c>
      <c r="M142" s="163">
        <v>2</v>
      </c>
      <c r="N142" s="163">
        <v>4</v>
      </c>
      <c r="O142" s="64">
        <v>9</v>
      </c>
      <c r="P142" s="64">
        <v>20</v>
      </c>
      <c r="Q142" s="64">
        <v>16</v>
      </c>
      <c r="R142" s="163">
        <v>5</v>
      </c>
      <c r="S142" s="163">
        <v>7</v>
      </c>
      <c r="T142" s="163">
        <v>5</v>
      </c>
      <c r="U142" s="163">
        <v>1</v>
      </c>
      <c r="V142" s="163">
        <v>2</v>
      </c>
      <c r="W142" s="163">
        <v>1</v>
      </c>
      <c r="X142" s="163">
        <v>1</v>
      </c>
      <c r="Y142" s="163">
        <v>0</v>
      </c>
      <c r="Z142" s="163">
        <v>0</v>
      </c>
      <c r="AA142" s="206">
        <v>1</v>
      </c>
      <c r="AB142" s="207">
        <v>0</v>
      </c>
      <c r="AC142" s="166">
        <f t="shared" si="56"/>
        <v>90</v>
      </c>
      <c r="AD142" s="167">
        <f t="shared" si="57"/>
        <v>83</v>
      </c>
      <c r="AE142" s="224">
        <f t="shared" si="59"/>
        <v>7.0909090909090908</v>
      </c>
      <c r="AF142" s="203">
        <f t="shared" si="58"/>
        <v>0.7142857142857143</v>
      </c>
    </row>
    <row r="143" spans="2:32" ht="15.75" x14ac:dyDescent="0.25">
      <c r="B143" s="162" t="s">
        <v>90</v>
      </c>
      <c r="C143" s="163">
        <v>0</v>
      </c>
      <c r="D143" s="163">
        <v>0</v>
      </c>
      <c r="E143" s="163">
        <v>0</v>
      </c>
      <c r="F143" s="163">
        <v>0</v>
      </c>
      <c r="G143" s="163">
        <v>0</v>
      </c>
      <c r="H143" s="163">
        <v>4</v>
      </c>
      <c r="I143" s="163">
        <v>3</v>
      </c>
      <c r="J143" s="163">
        <v>9</v>
      </c>
      <c r="K143" s="163">
        <v>11</v>
      </c>
      <c r="L143" s="64">
        <v>19</v>
      </c>
      <c r="M143" s="64">
        <v>16</v>
      </c>
      <c r="N143" s="64">
        <v>14</v>
      </c>
      <c r="O143" s="64">
        <v>13</v>
      </c>
      <c r="P143" s="64">
        <v>17</v>
      </c>
      <c r="Q143" s="64">
        <v>12</v>
      </c>
      <c r="R143" s="163">
        <v>9</v>
      </c>
      <c r="S143" s="64">
        <v>12</v>
      </c>
      <c r="T143" s="64">
        <v>17</v>
      </c>
      <c r="U143" s="163">
        <v>8</v>
      </c>
      <c r="V143" s="163">
        <v>10</v>
      </c>
      <c r="W143" s="163">
        <v>8</v>
      </c>
      <c r="X143" s="163">
        <v>1</v>
      </c>
      <c r="Y143" s="163">
        <v>5</v>
      </c>
      <c r="Z143" s="163">
        <v>8</v>
      </c>
      <c r="AA143" s="206">
        <v>7</v>
      </c>
      <c r="AB143" s="207">
        <v>14</v>
      </c>
      <c r="AC143" s="68">
        <f t="shared" si="56"/>
        <v>217</v>
      </c>
      <c r="AD143" s="63">
        <f t="shared" si="57"/>
        <v>201</v>
      </c>
      <c r="AE143" s="224">
        <f t="shared" si="59"/>
        <v>13.454545454545455</v>
      </c>
      <c r="AF143" s="203">
        <f t="shared" si="58"/>
        <v>7.5714285714285712</v>
      </c>
    </row>
    <row r="144" spans="2:32" ht="15.75" x14ac:dyDescent="0.25">
      <c r="B144" s="162" t="s">
        <v>91</v>
      </c>
      <c r="C144" s="163">
        <v>0</v>
      </c>
      <c r="D144" s="163">
        <v>0</v>
      </c>
      <c r="E144" s="163">
        <v>0</v>
      </c>
      <c r="F144" s="163">
        <v>0</v>
      </c>
      <c r="G144" s="163">
        <v>0</v>
      </c>
      <c r="H144" s="163">
        <v>0</v>
      </c>
      <c r="I144" s="163">
        <v>0</v>
      </c>
      <c r="J144" s="163">
        <v>7</v>
      </c>
      <c r="K144" s="163">
        <v>4</v>
      </c>
      <c r="L144" s="163">
        <v>5</v>
      </c>
      <c r="M144" s="163">
        <v>5</v>
      </c>
      <c r="N144" s="163">
        <v>2</v>
      </c>
      <c r="O144" s="163">
        <v>7</v>
      </c>
      <c r="P144" s="64">
        <v>15</v>
      </c>
      <c r="Q144" s="64">
        <v>16</v>
      </c>
      <c r="R144" s="64">
        <v>26</v>
      </c>
      <c r="S144" s="64">
        <v>20</v>
      </c>
      <c r="T144" s="64">
        <v>15</v>
      </c>
      <c r="U144" s="64">
        <v>20</v>
      </c>
      <c r="V144" s="163">
        <v>15</v>
      </c>
      <c r="W144" s="163">
        <v>8</v>
      </c>
      <c r="X144" s="163">
        <v>14</v>
      </c>
      <c r="Y144" s="163">
        <v>7</v>
      </c>
      <c r="Z144" s="64">
        <v>23</v>
      </c>
      <c r="AA144" s="206">
        <v>15</v>
      </c>
      <c r="AB144" s="207">
        <v>16</v>
      </c>
      <c r="AC144" s="166">
        <f t="shared" si="56"/>
        <v>240</v>
      </c>
      <c r="AD144" s="167">
        <f t="shared" si="57"/>
        <v>233</v>
      </c>
      <c r="AE144" s="224">
        <f t="shared" si="59"/>
        <v>12.272727272727273</v>
      </c>
      <c r="AF144" s="203">
        <f t="shared" si="58"/>
        <v>14</v>
      </c>
    </row>
    <row r="145" spans="2:32" ht="15.75" x14ac:dyDescent="0.25">
      <c r="B145" s="162" t="s">
        <v>92</v>
      </c>
      <c r="C145" s="163">
        <v>0</v>
      </c>
      <c r="D145" s="163">
        <v>0</v>
      </c>
      <c r="E145" s="163">
        <v>0</v>
      </c>
      <c r="F145" s="163">
        <v>0</v>
      </c>
      <c r="G145" s="163">
        <v>0</v>
      </c>
      <c r="H145" s="163">
        <v>1</v>
      </c>
      <c r="I145" s="163">
        <v>0</v>
      </c>
      <c r="J145" s="64">
        <v>18</v>
      </c>
      <c r="K145" s="163">
        <v>0</v>
      </c>
      <c r="L145" s="64">
        <v>16</v>
      </c>
      <c r="M145" s="64">
        <v>21</v>
      </c>
      <c r="N145" s="64">
        <v>24</v>
      </c>
      <c r="O145" s="64">
        <v>14</v>
      </c>
      <c r="P145" s="64">
        <v>37</v>
      </c>
      <c r="Q145" s="64">
        <v>16</v>
      </c>
      <c r="R145" s="64">
        <v>20</v>
      </c>
      <c r="S145" s="64">
        <v>33</v>
      </c>
      <c r="T145" s="64">
        <v>30</v>
      </c>
      <c r="U145" s="163">
        <v>10</v>
      </c>
      <c r="V145" s="64">
        <v>20</v>
      </c>
      <c r="W145" s="163">
        <v>6</v>
      </c>
      <c r="X145" s="163">
        <v>2</v>
      </c>
      <c r="Y145" s="163">
        <v>3</v>
      </c>
      <c r="Z145" s="163">
        <v>9</v>
      </c>
      <c r="AA145" s="204">
        <v>17</v>
      </c>
      <c r="AB145" s="205">
        <v>19</v>
      </c>
      <c r="AC145" s="166">
        <f t="shared" si="56"/>
        <v>316</v>
      </c>
      <c r="AD145" s="167">
        <f t="shared" si="57"/>
        <v>297</v>
      </c>
      <c r="AE145" s="224">
        <f t="shared" si="59"/>
        <v>20.09090909090909</v>
      </c>
      <c r="AF145" s="203">
        <f t="shared" si="58"/>
        <v>10.857142857142858</v>
      </c>
    </row>
    <row r="146" spans="2:32" ht="15.75" x14ac:dyDescent="0.25">
      <c r="B146" s="162" t="s">
        <v>93</v>
      </c>
      <c r="C146" s="163">
        <v>0</v>
      </c>
      <c r="D146" s="163">
        <v>0</v>
      </c>
      <c r="E146" s="163">
        <v>0</v>
      </c>
      <c r="F146" s="163">
        <v>0</v>
      </c>
      <c r="G146" s="163">
        <v>0</v>
      </c>
      <c r="H146" s="163">
        <v>0</v>
      </c>
      <c r="I146" s="163">
        <v>0</v>
      </c>
      <c r="J146" s="163">
        <v>0</v>
      </c>
      <c r="K146" s="163">
        <v>1</v>
      </c>
      <c r="L146" s="208">
        <v>0</v>
      </c>
      <c r="M146" s="163">
        <v>1</v>
      </c>
      <c r="N146" s="163">
        <v>1</v>
      </c>
      <c r="O146" s="163">
        <v>0</v>
      </c>
      <c r="P146" s="163">
        <v>2</v>
      </c>
      <c r="Q146" s="163">
        <v>1</v>
      </c>
      <c r="R146" s="64">
        <v>13</v>
      </c>
      <c r="S146" s="163">
        <v>8</v>
      </c>
      <c r="T146" s="163">
        <v>2</v>
      </c>
      <c r="U146" s="163">
        <v>5</v>
      </c>
      <c r="V146" s="163">
        <v>4</v>
      </c>
      <c r="W146" s="163">
        <v>4</v>
      </c>
      <c r="X146" s="163">
        <v>1</v>
      </c>
      <c r="Y146" s="163">
        <v>7</v>
      </c>
      <c r="Z146" s="163">
        <v>7</v>
      </c>
      <c r="AA146" s="206">
        <v>6</v>
      </c>
      <c r="AB146" s="207">
        <v>16</v>
      </c>
      <c r="AC146" s="166">
        <f t="shared" si="56"/>
        <v>79</v>
      </c>
      <c r="AD146" s="167">
        <f t="shared" si="57"/>
        <v>79</v>
      </c>
      <c r="AE146" s="224">
        <f t="shared" si="59"/>
        <v>3.0909090909090908</v>
      </c>
      <c r="AF146" s="203">
        <f t="shared" si="58"/>
        <v>6.4285714285714288</v>
      </c>
    </row>
    <row r="147" spans="2:32" x14ac:dyDescent="0.25">
      <c r="B147" s="173" t="s">
        <v>103</v>
      </c>
      <c r="C147" s="174">
        <f t="shared" ref="C147:Y147" si="60">SUM(C138:C146)</f>
        <v>3</v>
      </c>
      <c r="D147" s="174">
        <f t="shared" si="60"/>
        <v>7</v>
      </c>
      <c r="E147" s="174">
        <f t="shared" si="60"/>
        <v>4</v>
      </c>
      <c r="F147" s="174">
        <f t="shared" si="60"/>
        <v>6</v>
      </c>
      <c r="G147" s="174">
        <f t="shared" si="60"/>
        <v>7</v>
      </c>
      <c r="H147" s="174">
        <f t="shared" si="60"/>
        <v>14</v>
      </c>
      <c r="I147" s="174">
        <f t="shared" si="60"/>
        <v>32</v>
      </c>
      <c r="J147" s="174">
        <f t="shared" si="60"/>
        <v>125</v>
      </c>
      <c r="K147" s="174">
        <f t="shared" si="60"/>
        <v>155</v>
      </c>
      <c r="L147" s="174">
        <f t="shared" si="60"/>
        <v>125</v>
      </c>
      <c r="M147" s="174">
        <f t="shared" si="60"/>
        <v>161</v>
      </c>
      <c r="N147" s="174">
        <f t="shared" si="60"/>
        <v>132</v>
      </c>
      <c r="O147" s="174">
        <f t="shared" si="60"/>
        <v>146</v>
      </c>
      <c r="P147" s="174">
        <f t="shared" si="60"/>
        <v>204</v>
      </c>
      <c r="Q147" s="174">
        <f t="shared" si="60"/>
        <v>154</v>
      </c>
      <c r="R147" s="174">
        <f t="shared" si="60"/>
        <v>177</v>
      </c>
      <c r="S147" s="174">
        <f t="shared" si="60"/>
        <v>180</v>
      </c>
      <c r="T147" s="174">
        <f t="shared" si="60"/>
        <v>154</v>
      </c>
      <c r="U147" s="174">
        <f t="shared" si="60"/>
        <v>120</v>
      </c>
      <c r="V147" s="174">
        <f t="shared" si="60"/>
        <v>115</v>
      </c>
      <c r="W147" s="174">
        <f t="shared" si="60"/>
        <v>72</v>
      </c>
      <c r="X147" s="174">
        <f t="shared" si="60"/>
        <v>64</v>
      </c>
      <c r="Y147" s="174">
        <f t="shared" si="60"/>
        <v>56</v>
      </c>
      <c r="Z147" s="174">
        <f>SUM(Z138:Z146)</f>
        <v>77</v>
      </c>
      <c r="AA147" s="174">
        <f>SUM(AA138:AA146)</f>
        <v>84</v>
      </c>
      <c r="AB147" s="175">
        <f>SUM(AB138:AB146)</f>
        <v>91</v>
      </c>
      <c r="AC147" s="176">
        <f>SUM(AC138:AC146)</f>
        <v>2465</v>
      </c>
      <c r="AD147" s="177">
        <f>SUM(AD138:AD146)</f>
        <v>2267</v>
      </c>
      <c r="AE147" s="178">
        <f t="shared" ref="AE147:AF147" si="61">SUM(AE138:AE146)</f>
        <v>155.27272727272728</v>
      </c>
      <c r="AF147" s="179">
        <f t="shared" si="61"/>
        <v>79.857142857142861</v>
      </c>
    </row>
    <row r="148" spans="2:32" ht="15.75" x14ac:dyDescent="0.25">
      <c r="B148" s="162" t="s">
        <v>95</v>
      </c>
      <c r="C148" s="163">
        <v>0</v>
      </c>
      <c r="D148" s="163">
        <v>0</v>
      </c>
      <c r="E148" s="163">
        <v>0</v>
      </c>
      <c r="F148" s="163">
        <v>0</v>
      </c>
      <c r="G148" s="163">
        <v>0</v>
      </c>
      <c r="H148" s="163">
        <v>0</v>
      </c>
      <c r="I148" s="163">
        <v>0</v>
      </c>
      <c r="J148" s="163">
        <v>1</v>
      </c>
      <c r="K148" s="163">
        <v>0</v>
      </c>
      <c r="L148" s="208">
        <v>0</v>
      </c>
      <c r="M148" s="163">
        <v>0</v>
      </c>
      <c r="N148" s="163">
        <v>0</v>
      </c>
      <c r="O148" s="163">
        <v>0</v>
      </c>
      <c r="P148" s="163">
        <v>5</v>
      </c>
      <c r="Q148" s="163">
        <v>6</v>
      </c>
      <c r="R148" s="163">
        <v>5</v>
      </c>
      <c r="S148" s="163">
        <v>13</v>
      </c>
      <c r="T148" s="163">
        <v>12</v>
      </c>
      <c r="U148" s="64">
        <v>40</v>
      </c>
      <c r="V148" s="64">
        <v>21</v>
      </c>
      <c r="W148" s="163">
        <v>15</v>
      </c>
      <c r="X148" s="163">
        <v>12</v>
      </c>
      <c r="Y148" s="163">
        <v>8</v>
      </c>
      <c r="Z148" s="163">
        <v>14</v>
      </c>
      <c r="AA148" s="206">
        <v>10</v>
      </c>
      <c r="AB148" s="207">
        <v>7</v>
      </c>
      <c r="AC148" s="166">
        <f>SUM(C148:AB148)</f>
        <v>169</v>
      </c>
      <c r="AD148" s="167">
        <f>SUM(K148:AB148)</f>
        <v>168</v>
      </c>
      <c r="AE148" s="224">
        <f t="shared" ref="AE148:AE150" si="62">AVERAGE(K148:U148)</f>
        <v>7.3636363636363633</v>
      </c>
      <c r="AF148" s="203">
        <f>AVERAGE(V148:AB148)</f>
        <v>12.428571428571429</v>
      </c>
    </row>
    <row r="149" spans="2:32" ht="15.75" x14ac:dyDescent="0.25">
      <c r="B149" s="162" t="s">
        <v>96</v>
      </c>
      <c r="C149" s="163">
        <v>0</v>
      </c>
      <c r="D149" s="163">
        <v>0</v>
      </c>
      <c r="E149" s="163">
        <v>0</v>
      </c>
      <c r="F149" s="163">
        <v>0</v>
      </c>
      <c r="G149" s="163">
        <v>0</v>
      </c>
      <c r="H149" s="163">
        <v>0</v>
      </c>
      <c r="I149" s="163">
        <v>0</v>
      </c>
      <c r="J149" s="163">
        <v>0</v>
      </c>
      <c r="K149" s="163">
        <v>0</v>
      </c>
      <c r="L149" s="208">
        <v>0</v>
      </c>
      <c r="M149" s="163">
        <v>0</v>
      </c>
      <c r="N149" s="163">
        <v>3</v>
      </c>
      <c r="O149" s="163">
        <v>0</v>
      </c>
      <c r="P149" s="163">
        <v>0</v>
      </c>
      <c r="Q149" s="163">
        <v>0</v>
      </c>
      <c r="R149" s="163">
        <v>4</v>
      </c>
      <c r="S149" s="163">
        <v>5</v>
      </c>
      <c r="T149" s="163">
        <v>3</v>
      </c>
      <c r="U149" s="163">
        <v>12</v>
      </c>
      <c r="V149" s="163">
        <v>8</v>
      </c>
      <c r="W149" s="163">
        <v>4</v>
      </c>
      <c r="X149" s="163">
        <v>2</v>
      </c>
      <c r="Y149" s="163">
        <v>5</v>
      </c>
      <c r="Z149" s="163">
        <v>2</v>
      </c>
      <c r="AA149" s="206">
        <v>4</v>
      </c>
      <c r="AB149" s="207">
        <v>3</v>
      </c>
      <c r="AC149" s="166">
        <f>SUM(C149:AB149)</f>
        <v>55</v>
      </c>
      <c r="AD149" s="167">
        <f>SUM(K149:AB149)</f>
        <v>55</v>
      </c>
      <c r="AE149" s="224">
        <f t="shared" si="62"/>
        <v>2.4545454545454546</v>
      </c>
      <c r="AF149" s="203">
        <f>AVERAGE(V149:AB149)</f>
        <v>4</v>
      </c>
    </row>
    <row r="150" spans="2:32" ht="15.75" x14ac:dyDescent="0.25">
      <c r="B150" s="162" t="s">
        <v>97</v>
      </c>
      <c r="C150" s="163">
        <v>0</v>
      </c>
      <c r="D150" s="163">
        <v>1</v>
      </c>
      <c r="E150" s="163">
        <v>0</v>
      </c>
      <c r="F150" s="163">
        <v>0</v>
      </c>
      <c r="G150" s="163">
        <v>3</v>
      </c>
      <c r="H150" s="163">
        <v>0</v>
      </c>
      <c r="I150" s="163">
        <v>0</v>
      </c>
      <c r="J150" s="163">
        <v>2</v>
      </c>
      <c r="K150" s="163">
        <v>2</v>
      </c>
      <c r="L150" s="208">
        <v>1</v>
      </c>
      <c r="M150" s="163">
        <v>1</v>
      </c>
      <c r="N150" s="163">
        <v>5</v>
      </c>
      <c r="O150" s="163">
        <v>8</v>
      </c>
      <c r="P150" s="163">
        <v>6</v>
      </c>
      <c r="Q150" s="163">
        <v>9</v>
      </c>
      <c r="R150" s="163">
        <v>3</v>
      </c>
      <c r="S150" s="64">
        <v>18</v>
      </c>
      <c r="T150" s="163">
        <v>10</v>
      </c>
      <c r="U150" s="163">
        <v>10</v>
      </c>
      <c r="V150" s="163">
        <v>13</v>
      </c>
      <c r="W150" s="163">
        <v>15</v>
      </c>
      <c r="X150" s="64">
        <v>20</v>
      </c>
      <c r="Y150" s="163">
        <v>6</v>
      </c>
      <c r="Z150" s="163">
        <v>9</v>
      </c>
      <c r="AA150" s="216">
        <v>26</v>
      </c>
      <c r="AB150" s="217">
        <v>11</v>
      </c>
      <c r="AC150" s="166">
        <f>SUM(C150:AB150)</f>
        <v>179</v>
      </c>
      <c r="AD150" s="167">
        <f>SUM(K150:AB150)</f>
        <v>173</v>
      </c>
      <c r="AE150" s="224">
        <f t="shared" si="62"/>
        <v>6.6363636363636367</v>
      </c>
      <c r="AF150" s="203">
        <f>AVERAGE(V150:AB150)</f>
        <v>14.285714285714286</v>
      </c>
    </row>
    <row r="151" spans="2:32" x14ac:dyDescent="0.25">
      <c r="B151" s="173" t="s">
        <v>104</v>
      </c>
      <c r="C151" s="174">
        <f>SUM(C148:C150)</f>
        <v>0</v>
      </c>
      <c r="D151" s="174">
        <f t="shared" ref="D151:Y151" si="63">SUM(D148:D150)</f>
        <v>1</v>
      </c>
      <c r="E151" s="174">
        <f t="shared" si="63"/>
        <v>0</v>
      </c>
      <c r="F151" s="174">
        <f t="shared" si="63"/>
        <v>0</v>
      </c>
      <c r="G151" s="174">
        <f t="shared" si="63"/>
        <v>3</v>
      </c>
      <c r="H151" s="174">
        <f t="shared" si="63"/>
        <v>0</v>
      </c>
      <c r="I151" s="174">
        <f t="shared" si="63"/>
        <v>0</v>
      </c>
      <c r="J151" s="174">
        <f t="shared" si="63"/>
        <v>3</v>
      </c>
      <c r="K151" s="174">
        <f t="shared" si="63"/>
        <v>2</v>
      </c>
      <c r="L151" s="174">
        <f t="shared" si="63"/>
        <v>1</v>
      </c>
      <c r="M151" s="174">
        <f t="shared" si="63"/>
        <v>1</v>
      </c>
      <c r="N151" s="174">
        <f t="shared" si="63"/>
        <v>8</v>
      </c>
      <c r="O151" s="174">
        <f t="shared" si="63"/>
        <v>8</v>
      </c>
      <c r="P151" s="174">
        <f t="shared" si="63"/>
        <v>11</v>
      </c>
      <c r="Q151" s="174">
        <f t="shared" si="63"/>
        <v>15</v>
      </c>
      <c r="R151" s="174">
        <f t="shared" si="63"/>
        <v>12</v>
      </c>
      <c r="S151" s="174">
        <f t="shared" si="63"/>
        <v>36</v>
      </c>
      <c r="T151" s="174">
        <f t="shared" si="63"/>
        <v>25</v>
      </c>
      <c r="U151" s="174">
        <f t="shared" si="63"/>
        <v>62</v>
      </c>
      <c r="V151" s="174">
        <f t="shared" si="63"/>
        <v>42</v>
      </c>
      <c r="W151" s="174">
        <f t="shared" si="63"/>
        <v>34</v>
      </c>
      <c r="X151" s="174">
        <f t="shared" si="63"/>
        <v>34</v>
      </c>
      <c r="Y151" s="174">
        <f t="shared" si="63"/>
        <v>19</v>
      </c>
      <c r="Z151" s="174">
        <f>SUM(Z148:Z150)</f>
        <v>25</v>
      </c>
      <c r="AA151" s="174">
        <f>SUM(AA148:AA150)</f>
        <v>40</v>
      </c>
      <c r="AB151" s="175">
        <f>SUM(AB148:AB150)</f>
        <v>21</v>
      </c>
      <c r="AC151" s="176">
        <f>SUM(AC148:AC150)</f>
        <v>403</v>
      </c>
      <c r="AD151" s="177">
        <f>SUM(AD148:AD150)</f>
        <v>396</v>
      </c>
      <c r="AE151" s="178">
        <f t="shared" ref="AE151:AF151" si="64">SUM(AE148:AE150)</f>
        <v>16.454545454545453</v>
      </c>
      <c r="AF151" s="179">
        <f t="shared" si="64"/>
        <v>30.714285714285715</v>
      </c>
    </row>
    <row r="152" spans="2:32" ht="16.5" thickBot="1" x14ac:dyDescent="0.3">
      <c r="B152" s="225" t="s">
        <v>2</v>
      </c>
      <c r="C152" s="225">
        <f t="shared" ref="C152:Y152" si="65">C151+C147</f>
        <v>3</v>
      </c>
      <c r="D152" s="225">
        <f t="shared" si="65"/>
        <v>8</v>
      </c>
      <c r="E152" s="225">
        <f t="shared" si="65"/>
        <v>4</v>
      </c>
      <c r="F152" s="225">
        <f t="shared" si="65"/>
        <v>6</v>
      </c>
      <c r="G152" s="225">
        <f t="shared" si="65"/>
        <v>10</v>
      </c>
      <c r="H152" s="225">
        <f t="shared" si="65"/>
        <v>14</v>
      </c>
      <c r="I152" s="225">
        <f t="shared" si="65"/>
        <v>32</v>
      </c>
      <c r="J152" s="225">
        <f t="shared" si="65"/>
        <v>128</v>
      </c>
      <c r="K152" s="225">
        <f t="shared" si="65"/>
        <v>157</v>
      </c>
      <c r="L152" s="225">
        <f t="shared" si="65"/>
        <v>126</v>
      </c>
      <c r="M152" s="225">
        <f t="shared" si="65"/>
        <v>162</v>
      </c>
      <c r="N152" s="225">
        <f t="shared" si="65"/>
        <v>140</v>
      </c>
      <c r="O152" s="225">
        <f t="shared" si="65"/>
        <v>154</v>
      </c>
      <c r="P152" s="225">
        <f t="shared" si="65"/>
        <v>215</v>
      </c>
      <c r="Q152" s="225">
        <f t="shared" si="65"/>
        <v>169</v>
      </c>
      <c r="R152" s="225">
        <f t="shared" si="65"/>
        <v>189</v>
      </c>
      <c r="S152" s="225">
        <f t="shared" si="65"/>
        <v>216</v>
      </c>
      <c r="T152" s="225">
        <f t="shared" si="65"/>
        <v>179</v>
      </c>
      <c r="U152" s="225">
        <f t="shared" si="65"/>
        <v>182</v>
      </c>
      <c r="V152" s="225">
        <f t="shared" si="65"/>
        <v>157</v>
      </c>
      <c r="W152" s="225">
        <f t="shared" si="65"/>
        <v>106</v>
      </c>
      <c r="X152" s="225">
        <f t="shared" si="65"/>
        <v>98</v>
      </c>
      <c r="Y152" s="225">
        <f t="shared" si="65"/>
        <v>75</v>
      </c>
      <c r="Z152" s="225">
        <f>Z151+Z147</f>
        <v>102</v>
      </c>
      <c r="AA152" s="226">
        <f>AA151+AA147</f>
        <v>124</v>
      </c>
      <c r="AB152" s="227">
        <f>AB151+AB147</f>
        <v>112</v>
      </c>
      <c r="AC152" s="228">
        <f>AC151+AC147</f>
        <v>2868</v>
      </c>
      <c r="AD152" s="229">
        <f>AD151+AD147</f>
        <v>2663</v>
      </c>
      <c r="AE152" s="230">
        <f t="shared" ref="AE152:AF152" si="66">AE151+AE147</f>
        <v>171.72727272727275</v>
      </c>
      <c r="AF152" s="231">
        <f t="shared" si="66"/>
        <v>110.57142857142858</v>
      </c>
    </row>
    <row r="153" spans="2:32" x14ac:dyDescent="0.25">
      <c r="B153" s="1" t="str">
        <f>B$77</f>
        <v>Atualizado até 25/01/2021</v>
      </c>
    </row>
    <row r="154" spans="2:32" ht="38.25" thickBot="1" x14ac:dyDescent="0.3">
      <c r="B154" s="155" t="s">
        <v>102</v>
      </c>
      <c r="C154" s="156">
        <v>1995</v>
      </c>
      <c r="D154" s="156">
        <v>1996</v>
      </c>
      <c r="E154" s="156">
        <v>1997</v>
      </c>
      <c r="F154" s="156">
        <v>1998</v>
      </c>
      <c r="G154" s="156">
        <v>1999</v>
      </c>
      <c r="H154" s="156">
        <v>2000</v>
      </c>
      <c r="I154" s="156">
        <v>2001</v>
      </c>
      <c r="J154" s="156">
        <v>2002</v>
      </c>
      <c r="K154" s="156">
        <v>2003</v>
      </c>
      <c r="L154" s="156">
        <v>2004</v>
      </c>
      <c r="M154" s="156">
        <v>2005</v>
      </c>
      <c r="N154" s="156">
        <v>2006</v>
      </c>
      <c r="O154" s="156">
        <v>2007</v>
      </c>
      <c r="P154" s="156">
        <v>2008</v>
      </c>
      <c r="Q154" s="156">
        <v>2009</v>
      </c>
      <c r="R154" s="156">
        <v>2010</v>
      </c>
      <c r="S154" s="156">
        <v>2011</v>
      </c>
      <c r="T154" s="156">
        <v>2012</v>
      </c>
      <c r="U154" s="156">
        <v>2013</v>
      </c>
      <c r="V154" s="156">
        <v>2014</v>
      </c>
      <c r="W154" s="156">
        <v>2015</v>
      </c>
      <c r="X154" s="156">
        <v>2016</v>
      </c>
      <c r="Y154" s="156">
        <v>2017</v>
      </c>
      <c r="Z154" s="156">
        <v>2018</v>
      </c>
      <c r="AA154" s="156">
        <v>2019</v>
      </c>
      <c r="AB154" s="156">
        <v>2020</v>
      </c>
      <c r="AC154" s="156" t="s">
        <v>81</v>
      </c>
      <c r="AD154" s="156" t="s">
        <v>82</v>
      </c>
      <c r="AE154" s="156" t="s">
        <v>83</v>
      </c>
      <c r="AF154" s="156" t="s">
        <v>84</v>
      </c>
    </row>
    <row r="155" spans="2:32" ht="15.75" x14ac:dyDescent="0.25">
      <c r="B155" s="162" t="s">
        <v>85</v>
      </c>
      <c r="C155" s="163">
        <v>1</v>
      </c>
      <c r="D155" s="163">
        <v>0</v>
      </c>
      <c r="E155" s="163">
        <v>2</v>
      </c>
      <c r="F155" s="163">
        <v>0</v>
      </c>
      <c r="G155" s="163">
        <v>0</v>
      </c>
      <c r="H155" s="163">
        <v>0</v>
      </c>
      <c r="I155" s="163">
        <v>2</v>
      </c>
      <c r="J155" s="163">
        <v>9</v>
      </c>
      <c r="K155" s="64">
        <v>20</v>
      </c>
      <c r="L155" s="163">
        <v>9</v>
      </c>
      <c r="M155" s="64">
        <f>15-1</f>
        <v>14</v>
      </c>
      <c r="N155" s="64">
        <v>23</v>
      </c>
      <c r="O155" s="163">
        <v>12</v>
      </c>
      <c r="P155" s="163">
        <v>7</v>
      </c>
      <c r="Q155" s="163">
        <v>6</v>
      </c>
      <c r="R155" s="163">
        <v>8</v>
      </c>
      <c r="S155" s="163">
        <v>11</v>
      </c>
      <c r="T155" s="64">
        <v>17</v>
      </c>
      <c r="U155" s="163">
        <v>8</v>
      </c>
      <c r="V155" s="163">
        <v>6</v>
      </c>
      <c r="W155" s="163">
        <v>1</v>
      </c>
      <c r="X155" s="163">
        <v>9</v>
      </c>
      <c r="Y155" s="163">
        <v>5</v>
      </c>
      <c r="Z155" s="163">
        <v>0</v>
      </c>
      <c r="AA155" s="232">
        <v>5</v>
      </c>
      <c r="AB155" s="232">
        <v>4</v>
      </c>
      <c r="AC155" s="163">
        <f t="shared" ref="AC155:AC166" si="67">SUM(C155:AB155)</f>
        <v>179</v>
      </c>
      <c r="AD155" s="163">
        <f t="shared" ref="AD155:AD166" si="68">SUM(K155:AB155)</f>
        <v>165</v>
      </c>
      <c r="AE155" s="233">
        <f>AVERAGE(K155:U155)</f>
        <v>12.272727272727273</v>
      </c>
      <c r="AF155" s="233">
        <f t="shared" ref="AF155:AF160" si="69">AVERAGE(V155:AB155)</f>
        <v>4.2857142857142856</v>
      </c>
    </row>
    <row r="156" spans="2:32" ht="15.75" x14ac:dyDescent="0.25">
      <c r="B156" s="162" t="s">
        <v>86</v>
      </c>
      <c r="C156" s="163">
        <v>12</v>
      </c>
      <c r="D156" s="163">
        <v>9</v>
      </c>
      <c r="E156" s="163">
        <v>12</v>
      </c>
      <c r="F156" s="163">
        <v>15</v>
      </c>
      <c r="G156" s="163">
        <v>18</v>
      </c>
      <c r="H156" s="163">
        <v>27</v>
      </c>
      <c r="I156" s="163">
        <v>49</v>
      </c>
      <c r="J156" s="64">
        <v>158</v>
      </c>
      <c r="K156" s="64">
        <v>189</v>
      </c>
      <c r="L156" s="64">
        <v>154</v>
      </c>
      <c r="M156" s="64">
        <v>176</v>
      </c>
      <c r="N156" s="64">
        <f>-1+158</f>
        <v>157</v>
      </c>
      <c r="O156" s="64">
        <v>162</v>
      </c>
      <c r="P156" s="64">
        <v>134</v>
      </c>
      <c r="Q156" s="64">
        <v>120</v>
      </c>
      <c r="R156" s="64">
        <v>106</v>
      </c>
      <c r="S156" s="64">
        <v>96</v>
      </c>
      <c r="T156" s="64">
        <v>70</v>
      </c>
      <c r="U156" s="64">
        <v>71</v>
      </c>
      <c r="V156" s="64">
        <v>49</v>
      </c>
      <c r="W156" s="64">
        <v>36</v>
      </c>
      <c r="X156" s="64">
        <v>36</v>
      </c>
      <c r="Y156" s="64">
        <v>31</v>
      </c>
      <c r="Z156" s="64">
        <v>28</v>
      </c>
      <c r="AA156" s="234">
        <v>27</v>
      </c>
      <c r="AB156" s="234">
        <v>12</v>
      </c>
      <c r="AC156" s="163">
        <f t="shared" si="67"/>
        <v>1954</v>
      </c>
      <c r="AD156" s="163">
        <f t="shared" si="68"/>
        <v>1654</v>
      </c>
      <c r="AE156" s="233">
        <f t="shared" ref="AE156:AE166" si="70">AVERAGE(K156:U156)</f>
        <v>130.45454545454547</v>
      </c>
      <c r="AF156" s="233">
        <f t="shared" si="69"/>
        <v>31.285714285714285</v>
      </c>
    </row>
    <row r="157" spans="2:32" ht="15.75" x14ac:dyDescent="0.25">
      <c r="B157" s="162" t="s">
        <v>87</v>
      </c>
      <c r="C157" s="163">
        <v>0</v>
      </c>
      <c r="D157" s="163">
        <v>0</v>
      </c>
      <c r="E157" s="163">
        <v>0</v>
      </c>
      <c r="F157" s="163">
        <v>0</v>
      </c>
      <c r="G157" s="163">
        <v>0</v>
      </c>
      <c r="H157" s="163">
        <v>0</v>
      </c>
      <c r="I157" s="163">
        <v>0</v>
      </c>
      <c r="J157" s="163">
        <v>0</v>
      </c>
      <c r="K157" s="163">
        <v>0</v>
      </c>
      <c r="L157" s="163">
        <v>2</v>
      </c>
      <c r="M157" s="163">
        <v>10</v>
      </c>
      <c r="N157" s="163">
        <v>5</v>
      </c>
      <c r="O157" s="163">
        <v>12</v>
      </c>
      <c r="P157" s="163">
        <v>18</v>
      </c>
      <c r="Q157" s="163">
        <v>13</v>
      </c>
      <c r="R157" s="163">
        <v>10</v>
      </c>
      <c r="S157" s="163">
        <v>16</v>
      </c>
      <c r="T157" s="163">
        <v>8</v>
      </c>
      <c r="U157" s="163">
        <v>8</v>
      </c>
      <c r="V157" s="163">
        <v>5</v>
      </c>
      <c r="W157" s="163">
        <v>8</v>
      </c>
      <c r="X157" s="163">
        <v>1</v>
      </c>
      <c r="Y157" s="163">
        <v>1</v>
      </c>
      <c r="Z157" s="163">
        <v>1</v>
      </c>
      <c r="AA157" s="234">
        <v>4</v>
      </c>
      <c r="AB157" s="234">
        <v>1</v>
      </c>
      <c r="AC157" s="163">
        <f t="shared" si="67"/>
        <v>123</v>
      </c>
      <c r="AD157" s="163">
        <f t="shared" si="68"/>
        <v>123</v>
      </c>
      <c r="AE157" s="233">
        <f t="shared" si="70"/>
        <v>9.2727272727272734</v>
      </c>
      <c r="AF157" s="233">
        <f t="shared" si="69"/>
        <v>3</v>
      </c>
    </row>
    <row r="158" spans="2:32" ht="15.75" x14ac:dyDescent="0.25">
      <c r="B158" s="162" t="s">
        <v>88</v>
      </c>
      <c r="C158" s="163">
        <v>0</v>
      </c>
      <c r="D158" s="163">
        <v>0</v>
      </c>
      <c r="E158" s="163">
        <v>0</v>
      </c>
      <c r="F158" s="163">
        <v>0</v>
      </c>
      <c r="G158" s="163">
        <v>0</v>
      </c>
      <c r="H158" s="163">
        <v>0</v>
      </c>
      <c r="I158" s="163">
        <v>0</v>
      </c>
      <c r="J158" s="163">
        <v>0</v>
      </c>
      <c r="K158" s="163">
        <v>1</v>
      </c>
      <c r="L158" s="163">
        <v>1</v>
      </c>
      <c r="M158" s="163">
        <v>0</v>
      </c>
      <c r="N158" s="163">
        <v>1</v>
      </c>
      <c r="O158" s="163">
        <v>2</v>
      </c>
      <c r="P158" s="163">
        <v>4</v>
      </c>
      <c r="Q158" s="163">
        <v>6</v>
      </c>
      <c r="R158" s="163">
        <v>0</v>
      </c>
      <c r="S158" s="163">
        <v>4</v>
      </c>
      <c r="T158" s="163">
        <v>2</v>
      </c>
      <c r="U158" s="163">
        <v>3</v>
      </c>
      <c r="V158" s="163">
        <v>13</v>
      </c>
      <c r="W158" s="163">
        <v>5</v>
      </c>
      <c r="X158" s="163">
        <v>5</v>
      </c>
      <c r="Y158" s="163">
        <v>6</v>
      </c>
      <c r="Z158" s="163">
        <v>7</v>
      </c>
      <c r="AA158" s="234">
        <v>5</v>
      </c>
      <c r="AB158" s="234">
        <v>6</v>
      </c>
      <c r="AC158" s="163">
        <f t="shared" si="67"/>
        <v>71</v>
      </c>
      <c r="AD158" s="163">
        <f t="shared" si="68"/>
        <v>71</v>
      </c>
      <c r="AE158" s="233">
        <f t="shared" si="70"/>
        <v>2.1818181818181817</v>
      </c>
      <c r="AF158" s="233">
        <f t="shared" si="69"/>
        <v>6.7142857142857144</v>
      </c>
    </row>
    <row r="159" spans="2:32" ht="15.75" x14ac:dyDescent="0.25">
      <c r="B159" s="162" t="s">
        <v>89</v>
      </c>
      <c r="C159" s="163">
        <v>0</v>
      </c>
      <c r="D159" s="163">
        <v>1</v>
      </c>
      <c r="E159" s="163">
        <v>1</v>
      </c>
      <c r="F159" s="163">
        <v>0</v>
      </c>
      <c r="G159" s="163">
        <v>0</v>
      </c>
      <c r="H159" s="163">
        <v>1</v>
      </c>
      <c r="I159" s="163">
        <v>1</v>
      </c>
      <c r="J159" s="163">
        <v>3</v>
      </c>
      <c r="K159" s="163">
        <v>5</v>
      </c>
      <c r="L159" s="163">
        <v>5</v>
      </c>
      <c r="M159" s="163">
        <f>1+1</f>
        <v>2</v>
      </c>
      <c r="N159" s="163">
        <f>1+4</f>
        <v>5</v>
      </c>
      <c r="O159" s="64">
        <v>11</v>
      </c>
      <c r="P159" s="64">
        <v>20</v>
      </c>
      <c r="Q159" s="64">
        <v>16</v>
      </c>
      <c r="R159" s="163">
        <v>6</v>
      </c>
      <c r="S159" s="163">
        <v>7</v>
      </c>
      <c r="T159" s="163">
        <v>5</v>
      </c>
      <c r="U159" s="163">
        <v>1</v>
      </c>
      <c r="V159" s="163">
        <v>2</v>
      </c>
      <c r="W159" s="163">
        <v>1</v>
      </c>
      <c r="X159" s="163">
        <v>1</v>
      </c>
      <c r="Y159" s="163">
        <v>0</v>
      </c>
      <c r="Z159" s="163">
        <v>1</v>
      </c>
      <c r="AA159" s="234">
        <v>1</v>
      </c>
      <c r="AB159" s="234">
        <v>0</v>
      </c>
      <c r="AC159" s="163">
        <f t="shared" si="67"/>
        <v>96</v>
      </c>
      <c r="AD159" s="163">
        <f t="shared" si="68"/>
        <v>89</v>
      </c>
      <c r="AE159" s="233">
        <f t="shared" si="70"/>
        <v>7.5454545454545459</v>
      </c>
      <c r="AF159" s="233">
        <f t="shared" si="69"/>
        <v>0.8571428571428571</v>
      </c>
    </row>
    <row r="160" spans="2:32" ht="15.75" x14ac:dyDescent="0.25">
      <c r="B160" s="162" t="s">
        <v>90</v>
      </c>
      <c r="C160" s="163">
        <v>0</v>
      </c>
      <c r="D160" s="163">
        <v>0</v>
      </c>
      <c r="E160" s="163">
        <v>0</v>
      </c>
      <c r="F160" s="163">
        <v>0</v>
      </c>
      <c r="G160" s="163">
        <v>0</v>
      </c>
      <c r="H160" s="163">
        <v>4</v>
      </c>
      <c r="I160" s="163">
        <v>3</v>
      </c>
      <c r="J160" s="163">
        <v>9</v>
      </c>
      <c r="K160" s="163">
        <v>12</v>
      </c>
      <c r="L160" s="64">
        <v>27</v>
      </c>
      <c r="M160" s="64">
        <v>25</v>
      </c>
      <c r="N160" s="64">
        <v>23</v>
      </c>
      <c r="O160" s="64">
        <v>16</v>
      </c>
      <c r="P160" s="64">
        <v>22</v>
      </c>
      <c r="Q160" s="64">
        <v>15</v>
      </c>
      <c r="R160" s="163">
        <v>9</v>
      </c>
      <c r="S160" s="64">
        <v>15</v>
      </c>
      <c r="T160" s="64">
        <v>19</v>
      </c>
      <c r="U160" s="163">
        <v>12</v>
      </c>
      <c r="V160" s="163">
        <v>13</v>
      </c>
      <c r="W160" s="163">
        <v>13</v>
      </c>
      <c r="X160" s="163">
        <v>4</v>
      </c>
      <c r="Y160" s="163">
        <v>6</v>
      </c>
      <c r="Z160" s="163">
        <v>9</v>
      </c>
      <c r="AA160" s="234">
        <v>7</v>
      </c>
      <c r="AB160" s="234">
        <v>16</v>
      </c>
      <c r="AC160" s="163">
        <f t="shared" si="67"/>
        <v>279</v>
      </c>
      <c r="AD160" s="163">
        <f t="shared" si="68"/>
        <v>263</v>
      </c>
      <c r="AE160" s="233">
        <f t="shared" si="70"/>
        <v>17.727272727272727</v>
      </c>
      <c r="AF160" s="233">
        <f t="shared" si="69"/>
        <v>9.7142857142857135</v>
      </c>
    </row>
    <row r="161" spans="2:32" ht="15.75" x14ac:dyDescent="0.25">
      <c r="B161" s="162" t="s">
        <v>91</v>
      </c>
      <c r="C161" s="163">
        <v>0</v>
      </c>
      <c r="D161" s="163">
        <v>0</v>
      </c>
      <c r="E161" s="163">
        <v>0</v>
      </c>
      <c r="F161" s="163">
        <v>0</v>
      </c>
      <c r="G161" s="163">
        <v>0</v>
      </c>
      <c r="H161" s="163">
        <v>0</v>
      </c>
      <c r="I161" s="163">
        <v>4</v>
      </c>
      <c r="J161" s="163">
        <v>7</v>
      </c>
      <c r="K161" s="163">
        <v>6</v>
      </c>
      <c r="L161" s="163">
        <v>5</v>
      </c>
      <c r="M161" s="163">
        <v>6</v>
      </c>
      <c r="N161" s="163">
        <v>3</v>
      </c>
      <c r="O161" s="163">
        <v>12</v>
      </c>
      <c r="P161" s="64">
        <v>16</v>
      </c>
      <c r="Q161" s="64">
        <v>16</v>
      </c>
      <c r="R161" s="64">
        <v>27</v>
      </c>
      <c r="S161" s="64">
        <v>23</v>
      </c>
      <c r="T161" s="64">
        <v>16</v>
      </c>
      <c r="U161" s="64">
        <v>23</v>
      </c>
      <c r="V161" s="163">
        <v>14</v>
      </c>
      <c r="W161" s="163">
        <v>9</v>
      </c>
      <c r="X161" s="163">
        <v>12</v>
      </c>
      <c r="Y161" s="163">
        <v>7</v>
      </c>
      <c r="Z161" s="64">
        <v>23</v>
      </c>
      <c r="AA161" s="234">
        <v>16</v>
      </c>
      <c r="AB161" s="234">
        <v>16</v>
      </c>
      <c r="AC161" s="163">
        <f t="shared" si="67"/>
        <v>261</v>
      </c>
      <c r="AD161" s="163">
        <f t="shared" si="68"/>
        <v>250</v>
      </c>
      <c r="AE161" s="233">
        <f t="shared" si="70"/>
        <v>13.909090909090908</v>
      </c>
      <c r="AF161" s="233">
        <f t="shared" ref="AF161:AF166" si="71">AVERAGE(V161:AB161)</f>
        <v>13.857142857142858</v>
      </c>
    </row>
    <row r="162" spans="2:32" ht="15.75" x14ac:dyDescent="0.25">
      <c r="B162" s="162" t="s">
        <v>92</v>
      </c>
      <c r="C162" s="163">
        <v>0</v>
      </c>
      <c r="D162" s="163">
        <v>0</v>
      </c>
      <c r="E162" s="163">
        <v>0</v>
      </c>
      <c r="F162" s="163">
        <v>0</v>
      </c>
      <c r="G162" s="163">
        <v>0</v>
      </c>
      <c r="H162" s="163">
        <v>1</v>
      </c>
      <c r="I162" s="163">
        <v>1</v>
      </c>
      <c r="J162" s="64">
        <v>23</v>
      </c>
      <c r="K162" s="163">
        <v>3</v>
      </c>
      <c r="L162" s="64">
        <v>22</v>
      </c>
      <c r="M162" s="64">
        <v>33</v>
      </c>
      <c r="N162" s="64">
        <v>33</v>
      </c>
      <c r="O162" s="64">
        <v>30</v>
      </c>
      <c r="P162" s="64">
        <v>47</v>
      </c>
      <c r="Q162" s="64">
        <v>27</v>
      </c>
      <c r="R162" s="64">
        <v>23</v>
      </c>
      <c r="S162" s="64">
        <v>34</v>
      </c>
      <c r="T162" s="64">
        <v>31</v>
      </c>
      <c r="U162" s="163">
        <v>13</v>
      </c>
      <c r="V162" s="64">
        <v>20</v>
      </c>
      <c r="W162" s="163">
        <v>7</v>
      </c>
      <c r="X162" s="163">
        <v>2</v>
      </c>
      <c r="Y162" s="163">
        <v>4</v>
      </c>
      <c r="Z162" s="163">
        <v>9</v>
      </c>
      <c r="AA162" s="234">
        <v>18</v>
      </c>
      <c r="AB162" s="234">
        <v>19</v>
      </c>
      <c r="AC162" s="163">
        <f t="shared" si="67"/>
        <v>400</v>
      </c>
      <c r="AD162" s="163">
        <f t="shared" si="68"/>
        <v>375</v>
      </c>
      <c r="AE162" s="233">
        <f t="shared" si="70"/>
        <v>26.90909090909091</v>
      </c>
      <c r="AF162" s="233">
        <f t="shared" si="71"/>
        <v>11.285714285714286</v>
      </c>
    </row>
    <row r="163" spans="2:32" ht="15.75" x14ac:dyDescent="0.25">
      <c r="B163" s="162" t="s">
        <v>93</v>
      </c>
      <c r="C163" s="163">
        <v>0</v>
      </c>
      <c r="D163" s="163">
        <v>0</v>
      </c>
      <c r="E163" s="163">
        <v>0</v>
      </c>
      <c r="F163" s="163">
        <v>0</v>
      </c>
      <c r="G163" s="163">
        <v>0</v>
      </c>
      <c r="H163" s="163">
        <v>0</v>
      </c>
      <c r="I163" s="163">
        <v>0</v>
      </c>
      <c r="J163" s="163">
        <v>0</v>
      </c>
      <c r="K163" s="163">
        <v>1</v>
      </c>
      <c r="L163" s="208">
        <v>0</v>
      </c>
      <c r="M163" s="163">
        <v>1</v>
      </c>
      <c r="N163" s="163">
        <v>3</v>
      </c>
      <c r="O163" s="163">
        <v>0</v>
      </c>
      <c r="P163" s="163">
        <v>2</v>
      </c>
      <c r="Q163" s="163">
        <v>5</v>
      </c>
      <c r="R163" s="64">
        <v>13</v>
      </c>
      <c r="S163" s="163">
        <v>8</v>
      </c>
      <c r="T163" s="163">
        <v>2</v>
      </c>
      <c r="U163" s="163">
        <v>5</v>
      </c>
      <c r="V163" s="163">
        <v>5</v>
      </c>
      <c r="W163" s="163">
        <v>4</v>
      </c>
      <c r="X163" s="163">
        <v>1</v>
      </c>
      <c r="Y163" s="163">
        <v>8</v>
      </c>
      <c r="Z163" s="163">
        <v>8</v>
      </c>
      <c r="AA163" s="234">
        <v>6</v>
      </c>
      <c r="AB163" s="234">
        <v>16</v>
      </c>
      <c r="AC163" s="163">
        <f t="shared" si="67"/>
        <v>88</v>
      </c>
      <c r="AD163" s="163">
        <f t="shared" si="68"/>
        <v>88</v>
      </c>
      <c r="AE163" s="233">
        <f t="shared" si="70"/>
        <v>3.6363636363636362</v>
      </c>
      <c r="AF163" s="233">
        <f t="shared" si="71"/>
        <v>6.8571428571428568</v>
      </c>
    </row>
    <row r="164" spans="2:32" ht="15.75" x14ac:dyDescent="0.25">
      <c r="B164" s="162" t="s">
        <v>95</v>
      </c>
      <c r="C164" s="163">
        <v>0</v>
      </c>
      <c r="D164" s="163">
        <v>0</v>
      </c>
      <c r="E164" s="163">
        <v>0</v>
      </c>
      <c r="F164" s="163">
        <v>0</v>
      </c>
      <c r="G164" s="163">
        <v>0</v>
      </c>
      <c r="H164" s="163">
        <v>0</v>
      </c>
      <c r="I164" s="163">
        <v>0</v>
      </c>
      <c r="J164" s="163">
        <v>1</v>
      </c>
      <c r="K164" s="163">
        <v>0</v>
      </c>
      <c r="L164" s="208">
        <v>0</v>
      </c>
      <c r="M164" s="163">
        <v>0</v>
      </c>
      <c r="N164" s="163">
        <v>1</v>
      </c>
      <c r="O164" s="163">
        <v>0</v>
      </c>
      <c r="P164" s="163">
        <v>5</v>
      </c>
      <c r="Q164" s="163">
        <v>6</v>
      </c>
      <c r="R164" s="163">
        <v>5</v>
      </c>
      <c r="S164" s="163">
        <v>13</v>
      </c>
      <c r="T164" s="163">
        <v>13</v>
      </c>
      <c r="U164" s="163">
        <v>39</v>
      </c>
      <c r="V164" s="163">
        <v>21</v>
      </c>
      <c r="W164" s="163">
        <v>16</v>
      </c>
      <c r="X164" s="163">
        <v>15</v>
      </c>
      <c r="Y164" s="163">
        <v>8</v>
      </c>
      <c r="Z164" s="163">
        <v>14</v>
      </c>
      <c r="AA164" s="234">
        <v>10</v>
      </c>
      <c r="AB164" s="234">
        <v>7</v>
      </c>
      <c r="AC164" s="163">
        <f t="shared" si="67"/>
        <v>174</v>
      </c>
      <c r="AD164" s="163">
        <f t="shared" si="68"/>
        <v>173</v>
      </c>
      <c r="AE164" s="233">
        <f t="shared" si="70"/>
        <v>7.4545454545454541</v>
      </c>
      <c r="AF164" s="233">
        <f t="shared" si="71"/>
        <v>13</v>
      </c>
    </row>
    <row r="165" spans="2:32" ht="15.75" x14ac:dyDescent="0.25">
      <c r="B165" s="162" t="s">
        <v>96</v>
      </c>
      <c r="C165" s="163">
        <v>0</v>
      </c>
      <c r="D165" s="163">
        <v>0</v>
      </c>
      <c r="E165" s="163">
        <v>0</v>
      </c>
      <c r="F165" s="163">
        <v>0</v>
      </c>
      <c r="G165" s="163">
        <v>0</v>
      </c>
      <c r="H165" s="163">
        <v>0</v>
      </c>
      <c r="I165" s="163">
        <v>0</v>
      </c>
      <c r="J165" s="163">
        <v>0</v>
      </c>
      <c r="K165" s="163">
        <v>0</v>
      </c>
      <c r="L165" s="208">
        <v>0</v>
      </c>
      <c r="M165" s="163">
        <v>0</v>
      </c>
      <c r="N165" s="163">
        <v>3</v>
      </c>
      <c r="O165" s="163">
        <v>0</v>
      </c>
      <c r="P165" s="163">
        <v>0</v>
      </c>
      <c r="Q165" s="163">
        <v>0</v>
      </c>
      <c r="R165" s="163">
        <v>4</v>
      </c>
      <c r="S165" s="163">
        <v>5</v>
      </c>
      <c r="T165" s="163">
        <v>3</v>
      </c>
      <c r="U165" s="163">
        <v>13</v>
      </c>
      <c r="V165" s="163">
        <v>8</v>
      </c>
      <c r="W165" s="163">
        <v>4</v>
      </c>
      <c r="X165" s="163">
        <v>2</v>
      </c>
      <c r="Y165" s="163">
        <v>5</v>
      </c>
      <c r="Z165" s="163">
        <v>2</v>
      </c>
      <c r="AA165" s="234">
        <v>4</v>
      </c>
      <c r="AB165" s="234">
        <v>3</v>
      </c>
      <c r="AC165" s="163">
        <f t="shared" si="67"/>
        <v>56</v>
      </c>
      <c r="AD165" s="163">
        <f t="shared" si="68"/>
        <v>56</v>
      </c>
      <c r="AE165" s="233">
        <f t="shared" si="70"/>
        <v>2.5454545454545454</v>
      </c>
      <c r="AF165" s="233">
        <f t="shared" si="71"/>
        <v>4</v>
      </c>
    </row>
    <row r="166" spans="2:32" ht="15.75" x14ac:dyDescent="0.25">
      <c r="B166" s="162" t="s">
        <v>97</v>
      </c>
      <c r="C166" s="163">
        <v>0</v>
      </c>
      <c r="D166" s="163">
        <v>1</v>
      </c>
      <c r="E166" s="163">
        <v>0</v>
      </c>
      <c r="F166" s="163">
        <v>0</v>
      </c>
      <c r="G166" s="163">
        <v>3</v>
      </c>
      <c r="H166" s="163">
        <v>0</v>
      </c>
      <c r="I166" s="163">
        <v>0</v>
      </c>
      <c r="J166" s="163">
        <v>2</v>
      </c>
      <c r="K166" s="163">
        <v>2</v>
      </c>
      <c r="L166" s="208">
        <v>4</v>
      </c>
      <c r="M166" s="163">
        <v>6</v>
      </c>
      <c r="N166" s="163">
        <v>11</v>
      </c>
      <c r="O166" s="163">
        <v>9</v>
      </c>
      <c r="P166" s="163">
        <v>6</v>
      </c>
      <c r="Q166" s="163">
        <v>10</v>
      </c>
      <c r="R166" s="163">
        <v>3</v>
      </c>
      <c r="S166" s="64">
        <v>18</v>
      </c>
      <c r="T166" s="163">
        <v>10</v>
      </c>
      <c r="U166" s="163">
        <v>12</v>
      </c>
      <c r="V166" s="163">
        <v>14</v>
      </c>
      <c r="W166" s="163">
        <v>15</v>
      </c>
      <c r="X166" s="64">
        <v>20</v>
      </c>
      <c r="Y166" s="163">
        <v>6</v>
      </c>
      <c r="Z166" s="163">
        <v>10</v>
      </c>
      <c r="AA166" s="235">
        <v>27</v>
      </c>
      <c r="AB166" s="235">
        <v>12</v>
      </c>
      <c r="AC166" s="163">
        <f t="shared" si="67"/>
        <v>201</v>
      </c>
      <c r="AD166" s="163">
        <f t="shared" si="68"/>
        <v>195</v>
      </c>
      <c r="AE166" s="233">
        <f t="shared" si="70"/>
        <v>8.2727272727272734</v>
      </c>
      <c r="AF166" s="233">
        <f t="shared" si="71"/>
        <v>14.857142857142858</v>
      </c>
    </row>
    <row r="167" spans="2:32" ht="15.75" x14ac:dyDescent="0.25">
      <c r="B167" s="225" t="s">
        <v>2</v>
      </c>
      <c r="C167" s="225">
        <f t="shared" ref="C167:X167" si="72">SUM(C155:C166)</f>
        <v>13</v>
      </c>
      <c r="D167" s="225">
        <f t="shared" si="72"/>
        <v>11</v>
      </c>
      <c r="E167" s="225">
        <f t="shared" si="72"/>
        <v>15</v>
      </c>
      <c r="F167" s="225">
        <f t="shared" si="72"/>
        <v>15</v>
      </c>
      <c r="G167" s="225">
        <f t="shared" si="72"/>
        <v>21</v>
      </c>
      <c r="H167" s="225">
        <f t="shared" si="72"/>
        <v>33</v>
      </c>
      <c r="I167" s="225">
        <f t="shared" si="72"/>
        <v>60</v>
      </c>
      <c r="J167" s="225">
        <f t="shared" si="72"/>
        <v>212</v>
      </c>
      <c r="K167" s="225">
        <f t="shared" si="72"/>
        <v>239</v>
      </c>
      <c r="L167" s="225">
        <f t="shared" si="72"/>
        <v>229</v>
      </c>
      <c r="M167" s="225">
        <f t="shared" si="72"/>
        <v>273</v>
      </c>
      <c r="N167" s="225">
        <f t="shared" si="72"/>
        <v>268</v>
      </c>
      <c r="O167" s="225">
        <f t="shared" si="72"/>
        <v>266</v>
      </c>
      <c r="P167" s="225">
        <f t="shared" si="72"/>
        <v>281</v>
      </c>
      <c r="Q167" s="225">
        <f t="shared" si="72"/>
        <v>240</v>
      </c>
      <c r="R167" s="225">
        <f t="shared" si="72"/>
        <v>214</v>
      </c>
      <c r="S167" s="225">
        <f t="shared" si="72"/>
        <v>250</v>
      </c>
      <c r="T167" s="225">
        <f t="shared" si="72"/>
        <v>196</v>
      </c>
      <c r="U167" s="225">
        <f t="shared" si="72"/>
        <v>208</v>
      </c>
      <c r="V167" s="225">
        <f t="shared" si="72"/>
        <v>170</v>
      </c>
      <c r="W167" s="225">
        <f t="shared" si="72"/>
        <v>119</v>
      </c>
      <c r="X167" s="225">
        <f t="shared" si="72"/>
        <v>108</v>
      </c>
      <c r="Y167" s="225">
        <f>SUM(Y155:Y166)</f>
        <v>87</v>
      </c>
      <c r="Z167" s="225">
        <f>SUM(Z155:Z166)</f>
        <v>112</v>
      </c>
      <c r="AA167" s="225">
        <f t="shared" ref="AA167:AC167" si="73">SUM(AA155:AA166)</f>
        <v>130</v>
      </c>
      <c r="AB167" s="225">
        <f t="shared" si="73"/>
        <v>112</v>
      </c>
      <c r="AC167" s="225">
        <f t="shared" si="73"/>
        <v>3882</v>
      </c>
      <c r="AD167" s="225">
        <f>SUM(AD155:AD166)</f>
        <v>3502</v>
      </c>
      <c r="AE167" s="236">
        <f>SUM(AE155:AE166)</f>
        <v>242.18181818181819</v>
      </c>
      <c r="AF167" s="236">
        <f>SUM(AF155:AF166)</f>
        <v>119.71428571428572</v>
      </c>
    </row>
    <row r="168" spans="2:32" ht="15.75" x14ac:dyDescent="0.25">
      <c r="B168" s="237" t="str">
        <f>B153</f>
        <v>Atualizado até 25/01/2021</v>
      </c>
      <c r="C168" s="238"/>
      <c r="D168" s="238"/>
      <c r="E168" s="238"/>
      <c r="F168" s="238"/>
      <c r="G168" s="238"/>
      <c r="H168" s="238"/>
      <c r="I168" s="238"/>
      <c r="J168" s="238"/>
      <c r="K168" s="238"/>
      <c r="L168" s="238"/>
      <c r="M168" s="238"/>
      <c r="N168" s="238"/>
      <c r="O168" s="238"/>
      <c r="P168" s="238"/>
      <c r="Q168" s="238"/>
      <c r="R168" s="238"/>
      <c r="S168" s="238"/>
      <c r="T168" s="238"/>
      <c r="U168" s="238"/>
      <c r="V168" s="238"/>
      <c r="W168" s="238"/>
      <c r="X168" s="238"/>
      <c r="Y168" s="238"/>
      <c r="Z168" s="238"/>
      <c r="AA168" s="238"/>
      <c r="AB168" s="238"/>
      <c r="AC168" s="238"/>
      <c r="AD168" s="238"/>
    </row>
    <row r="170" spans="2:32" ht="38.25" thickBot="1" x14ac:dyDescent="0.3">
      <c r="B170" s="155" t="s">
        <v>105</v>
      </c>
      <c r="C170" s="156">
        <v>1995</v>
      </c>
      <c r="D170" s="156">
        <v>1996</v>
      </c>
      <c r="E170" s="156">
        <v>1997</v>
      </c>
      <c r="F170" s="156">
        <v>1998</v>
      </c>
      <c r="G170" s="156">
        <v>1999</v>
      </c>
      <c r="H170" s="156">
        <v>2000</v>
      </c>
      <c r="I170" s="156">
        <v>2001</v>
      </c>
      <c r="J170" s="156">
        <v>2002</v>
      </c>
      <c r="K170" s="156">
        <v>2003</v>
      </c>
      <c r="L170" s="156">
        <v>2004</v>
      </c>
      <c r="M170" s="156">
        <v>2005</v>
      </c>
      <c r="N170" s="156">
        <v>2006</v>
      </c>
      <c r="O170" s="156">
        <v>2007</v>
      </c>
      <c r="P170" s="156">
        <v>2008</v>
      </c>
      <c r="Q170" s="156">
        <v>2009</v>
      </c>
      <c r="R170" s="156">
        <v>2010</v>
      </c>
      <c r="S170" s="156">
        <v>2011</v>
      </c>
      <c r="T170" s="156">
        <v>2012</v>
      </c>
      <c r="U170" s="156">
        <v>2013</v>
      </c>
      <c r="V170" s="156">
        <v>2014</v>
      </c>
      <c r="W170" s="156">
        <v>2015</v>
      </c>
      <c r="X170" s="156">
        <v>2016</v>
      </c>
      <c r="Y170" s="156">
        <v>2017</v>
      </c>
      <c r="Z170" s="156">
        <v>2018</v>
      </c>
      <c r="AA170" s="156">
        <v>2019</v>
      </c>
      <c r="AB170" s="156">
        <v>2020</v>
      </c>
      <c r="AC170" s="156" t="s">
        <v>81</v>
      </c>
      <c r="AD170" s="156" t="s">
        <v>82</v>
      </c>
      <c r="AE170" s="156" t="s">
        <v>83</v>
      </c>
      <c r="AF170" s="156" t="s">
        <v>84</v>
      </c>
    </row>
    <row r="171" spans="2:32" ht="15.75" x14ac:dyDescent="0.25">
      <c r="B171" s="162" t="s">
        <v>85</v>
      </c>
      <c r="C171" s="163">
        <v>1</v>
      </c>
      <c r="D171" s="163">
        <v>0</v>
      </c>
      <c r="E171" s="163">
        <v>2</v>
      </c>
      <c r="F171" s="163">
        <v>0</v>
      </c>
      <c r="G171" s="163">
        <v>0</v>
      </c>
      <c r="H171" s="163">
        <v>0</v>
      </c>
      <c r="I171" s="163">
        <v>2</v>
      </c>
      <c r="J171" s="163">
        <v>2</v>
      </c>
      <c r="K171" s="64">
        <v>16</v>
      </c>
      <c r="L171" s="163">
        <v>5</v>
      </c>
      <c r="M171" s="64">
        <v>9</v>
      </c>
      <c r="N171" s="64">
        <v>14</v>
      </c>
      <c r="O171" s="163">
        <v>5</v>
      </c>
      <c r="P171" s="163">
        <v>7</v>
      </c>
      <c r="Q171" s="163">
        <v>5</v>
      </c>
      <c r="R171" s="163">
        <v>6</v>
      </c>
      <c r="S171" s="163">
        <v>9</v>
      </c>
      <c r="T171" s="64">
        <v>15</v>
      </c>
      <c r="U171" s="163">
        <v>7</v>
      </c>
      <c r="V171" s="163">
        <v>6</v>
      </c>
      <c r="W171" s="163">
        <v>1</v>
      </c>
      <c r="X171" s="163">
        <v>9</v>
      </c>
      <c r="Y171" s="163">
        <v>5</v>
      </c>
      <c r="Z171" s="163">
        <v>0</v>
      </c>
      <c r="AA171" s="232">
        <v>5</v>
      </c>
      <c r="AB171" s="232">
        <v>4</v>
      </c>
      <c r="AC171" s="163">
        <f t="shared" ref="AC171:AC182" si="74">SUM(C171:AB171)</f>
        <v>135</v>
      </c>
      <c r="AD171" s="163">
        <f t="shared" ref="AD171:AD182" si="75">SUM(K171:AB171)</f>
        <v>128</v>
      </c>
      <c r="AE171" s="233">
        <f>AVERAGE(K171:U171)</f>
        <v>8.9090909090909083</v>
      </c>
      <c r="AF171" s="233">
        <f t="shared" ref="AF171:AF176" si="76">AVERAGE(V171:AB171)</f>
        <v>4.2857142857142856</v>
      </c>
    </row>
    <row r="172" spans="2:32" ht="15.75" x14ac:dyDescent="0.25">
      <c r="B172" s="162" t="s">
        <v>86</v>
      </c>
      <c r="C172" s="163">
        <v>2</v>
      </c>
      <c r="D172" s="163">
        <v>6</v>
      </c>
      <c r="E172" s="163">
        <v>1</v>
      </c>
      <c r="F172" s="163">
        <v>6</v>
      </c>
      <c r="G172" s="163">
        <v>7</v>
      </c>
      <c r="H172" s="163">
        <v>8</v>
      </c>
      <c r="I172" s="163">
        <v>26</v>
      </c>
      <c r="J172" s="64">
        <v>86</v>
      </c>
      <c r="K172" s="64">
        <v>117</v>
      </c>
      <c r="L172" s="64">
        <v>73</v>
      </c>
      <c r="M172" s="64">
        <v>97</v>
      </c>
      <c r="N172" s="64">
        <v>67</v>
      </c>
      <c r="O172" s="64">
        <v>86</v>
      </c>
      <c r="P172" s="64">
        <v>84</v>
      </c>
      <c r="Q172" s="64">
        <v>72</v>
      </c>
      <c r="R172" s="64">
        <v>89</v>
      </c>
      <c r="S172" s="64">
        <v>73</v>
      </c>
      <c r="T172" s="64">
        <v>61</v>
      </c>
      <c r="U172" s="64">
        <v>59</v>
      </c>
      <c r="V172" s="64">
        <v>40</v>
      </c>
      <c r="W172" s="64">
        <v>31</v>
      </c>
      <c r="X172" s="64">
        <v>30</v>
      </c>
      <c r="Y172" s="64">
        <v>23</v>
      </c>
      <c r="Z172" s="64">
        <v>23</v>
      </c>
      <c r="AA172" s="234">
        <v>24</v>
      </c>
      <c r="AB172" s="234">
        <v>12</v>
      </c>
      <c r="AC172" s="163">
        <f t="shared" si="74"/>
        <v>1203</v>
      </c>
      <c r="AD172" s="163">
        <f t="shared" si="75"/>
        <v>1061</v>
      </c>
      <c r="AE172" s="233">
        <f t="shared" ref="AE172:AE182" si="77">AVERAGE(K172:U172)</f>
        <v>79.818181818181813</v>
      </c>
      <c r="AF172" s="233">
        <f t="shared" si="76"/>
        <v>26.142857142857142</v>
      </c>
    </row>
    <row r="173" spans="2:32" ht="15.75" x14ac:dyDescent="0.25">
      <c r="B173" s="162" t="s">
        <v>87</v>
      </c>
      <c r="C173" s="163">
        <v>0</v>
      </c>
      <c r="D173" s="163">
        <v>0</v>
      </c>
      <c r="E173" s="163">
        <v>0</v>
      </c>
      <c r="F173" s="163">
        <v>0</v>
      </c>
      <c r="G173" s="163">
        <v>0</v>
      </c>
      <c r="H173" s="163">
        <v>0</v>
      </c>
      <c r="I173" s="163">
        <v>0</v>
      </c>
      <c r="J173" s="163">
        <v>0</v>
      </c>
      <c r="K173" s="163">
        <v>0</v>
      </c>
      <c r="L173" s="163">
        <v>2</v>
      </c>
      <c r="M173" s="163">
        <v>10</v>
      </c>
      <c r="N173" s="163">
        <v>5</v>
      </c>
      <c r="O173" s="163">
        <v>12</v>
      </c>
      <c r="P173" s="163">
        <v>18</v>
      </c>
      <c r="Q173" s="163">
        <v>12</v>
      </c>
      <c r="R173" s="163">
        <v>9</v>
      </c>
      <c r="S173" s="163">
        <v>15</v>
      </c>
      <c r="T173" s="163">
        <v>7</v>
      </c>
      <c r="U173" s="163">
        <v>7</v>
      </c>
      <c r="V173" s="163">
        <v>5</v>
      </c>
      <c r="W173" s="163">
        <v>8</v>
      </c>
      <c r="X173" s="163">
        <v>1</v>
      </c>
      <c r="Y173" s="163">
        <v>1</v>
      </c>
      <c r="Z173" s="163">
        <v>1</v>
      </c>
      <c r="AA173" s="234">
        <v>4</v>
      </c>
      <c r="AB173" s="234">
        <v>1</v>
      </c>
      <c r="AC173" s="163">
        <f t="shared" si="74"/>
        <v>118</v>
      </c>
      <c r="AD173" s="163">
        <f t="shared" si="75"/>
        <v>118</v>
      </c>
      <c r="AE173" s="233">
        <f t="shared" si="77"/>
        <v>8.8181818181818183</v>
      </c>
      <c r="AF173" s="233">
        <f t="shared" si="76"/>
        <v>3</v>
      </c>
    </row>
    <row r="174" spans="2:32" ht="15.75" x14ac:dyDescent="0.25">
      <c r="B174" s="162" t="s">
        <v>88</v>
      </c>
      <c r="C174" s="163">
        <v>0</v>
      </c>
      <c r="D174" s="163">
        <v>0</v>
      </c>
      <c r="E174" s="163">
        <v>0</v>
      </c>
      <c r="F174" s="163">
        <v>0</v>
      </c>
      <c r="G174" s="163">
        <v>0</v>
      </c>
      <c r="H174" s="163">
        <v>0</v>
      </c>
      <c r="I174" s="163">
        <v>0</v>
      </c>
      <c r="J174" s="163">
        <v>0</v>
      </c>
      <c r="K174" s="163">
        <v>1</v>
      </c>
      <c r="L174" s="163">
        <v>1</v>
      </c>
      <c r="M174" s="163">
        <v>0</v>
      </c>
      <c r="N174" s="163">
        <v>1</v>
      </c>
      <c r="O174" s="163">
        <v>0</v>
      </c>
      <c r="P174" s="163">
        <v>4</v>
      </c>
      <c r="Q174" s="163">
        <v>4</v>
      </c>
      <c r="R174" s="163">
        <v>0</v>
      </c>
      <c r="S174" s="163">
        <v>3</v>
      </c>
      <c r="T174" s="163">
        <v>2</v>
      </c>
      <c r="U174" s="163">
        <v>3</v>
      </c>
      <c r="V174" s="163">
        <v>13</v>
      </c>
      <c r="W174" s="163">
        <v>5</v>
      </c>
      <c r="X174" s="163">
        <v>5</v>
      </c>
      <c r="Y174" s="163">
        <v>5</v>
      </c>
      <c r="Z174" s="163">
        <v>6</v>
      </c>
      <c r="AA174" s="234">
        <v>5</v>
      </c>
      <c r="AB174" s="234">
        <v>9</v>
      </c>
      <c r="AC174" s="163">
        <f t="shared" si="74"/>
        <v>67</v>
      </c>
      <c r="AD174" s="163">
        <f t="shared" si="75"/>
        <v>67</v>
      </c>
      <c r="AE174" s="233">
        <f t="shared" si="77"/>
        <v>1.7272727272727273</v>
      </c>
      <c r="AF174" s="233">
        <f t="shared" si="76"/>
        <v>6.8571428571428568</v>
      </c>
    </row>
    <row r="175" spans="2:32" ht="15.75" x14ac:dyDescent="0.25">
      <c r="B175" s="162" t="s">
        <v>89</v>
      </c>
      <c r="C175" s="163">
        <v>0</v>
      </c>
      <c r="D175" s="163">
        <v>1</v>
      </c>
      <c r="E175" s="163">
        <v>1</v>
      </c>
      <c r="F175" s="163">
        <v>0</v>
      </c>
      <c r="G175" s="163">
        <v>0</v>
      </c>
      <c r="H175" s="163">
        <v>1</v>
      </c>
      <c r="I175" s="163">
        <v>1</v>
      </c>
      <c r="J175" s="163">
        <v>3</v>
      </c>
      <c r="K175" s="163">
        <v>5</v>
      </c>
      <c r="L175" s="163">
        <v>4</v>
      </c>
      <c r="M175" s="163">
        <v>2</v>
      </c>
      <c r="N175" s="163">
        <v>4</v>
      </c>
      <c r="O175" s="64">
        <v>9</v>
      </c>
      <c r="P175" s="64">
        <v>20</v>
      </c>
      <c r="Q175" s="64">
        <v>16</v>
      </c>
      <c r="R175" s="163">
        <v>5</v>
      </c>
      <c r="S175" s="163">
        <v>7</v>
      </c>
      <c r="T175" s="163">
        <v>5</v>
      </c>
      <c r="U175" s="163">
        <v>1</v>
      </c>
      <c r="V175" s="163">
        <v>2</v>
      </c>
      <c r="W175" s="163">
        <v>1</v>
      </c>
      <c r="X175" s="163">
        <v>1</v>
      </c>
      <c r="Y175" s="163">
        <v>0</v>
      </c>
      <c r="Z175" s="163">
        <v>0</v>
      </c>
      <c r="AA175" s="234">
        <v>1</v>
      </c>
      <c r="AB175" s="234">
        <v>0</v>
      </c>
      <c r="AC175" s="163">
        <f t="shared" si="74"/>
        <v>90</v>
      </c>
      <c r="AD175" s="163">
        <f t="shared" si="75"/>
        <v>83</v>
      </c>
      <c r="AE175" s="233">
        <f t="shared" si="77"/>
        <v>7.0909090909090908</v>
      </c>
      <c r="AF175" s="233">
        <f t="shared" si="76"/>
        <v>0.7142857142857143</v>
      </c>
    </row>
    <row r="176" spans="2:32" ht="15.75" x14ac:dyDescent="0.25">
      <c r="B176" s="162" t="s">
        <v>90</v>
      </c>
      <c r="C176" s="163">
        <v>0</v>
      </c>
      <c r="D176" s="163">
        <v>0</v>
      </c>
      <c r="E176" s="163">
        <v>0</v>
      </c>
      <c r="F176" s="163">
        <v>0</v>
      </c>
      <c r="G176" s="163">
        <v>0</v>
      </c>
      <c r="H176" s="163">
        <v>4</v>
      </c>
      <c r="I176" s="163">
        <v>3</v>
      </c>
      <c r="J176" s="163">
        <v>9</v>
      </c>
      <c r="K176" s="163">
        <v>11</v>
      </c>
      <c r="L176" s="64">
        <v>19</v>
      </c>
      <c r="M176" s="64">
        <v>16</v>
      </c>
      <c r="N176" s="64">
        <v>14</v>
      </c>
      <c r="O176" s="64">
        <v>13</v>
      </c>
      <c r="P176" s="64">
        <v>17</v>
      </c>
      <c r="Q176" s="64">
        <v>12</v>
      </c>
      <c r="R176" s="163">
        <v>9</v>
      </c>
      <c r="S176" s="64">
        <v>12</v>
      </c>
      <c r="T176" s="64">
        <v>17</v>
      </c>
      <c r="U176" s="163">
        <v>8</v>
      </c>
      <c r="V176" s="163">
        <v>10</v>
      </c>
      <c r="W176" s="163">
        <v>8</v>
      </c>
      <c r="X176" s="163">
        <v>1</v>
      </c>
      <c r="Y176" s="163">
        <v>5</v>
      </c>
      <c r="Z176" s="163">
        <v>8</v>
      </c>
      <c r="AA176" s="234">
        <v>7</v>
      </c>
      <c r="AB176" s="234">
        <v>14</v>
      </c>
      <c r="AC176" s="163">
        <f t="shared" si="74"/>
        <v>217</v>
      </c>
      <c r="AD176" s="163">
        <f t="shared" si="75"/>
        <v>201</v>
      </c>
      <c r="AE176" s="233">
        <f t="shared" si="77"/>
        <v>13.454545454545455</v>
      </c>
      <c r="AF176" s="233">
        <f t="shared" si="76"/>
        <v>7.5714285714285712</v>
      </c>
    </row>
    <row r="177" spans="2:32" ht="15.75" x14ac:dyDescent="0.25">
      <c r="B177" s="162" t="s">
        <v>91</v>
      </c>
      <c r="C177" s="163">
        <v>0</v>
      </c>
      <c r="D177" s="163">
        <v>0</v>
      </c>
      <c r="E177" s="163">
        <v>0</v>
      </c>
      <c r="F177" s="163">
        <v>0</v>
      </c>
      <c r="G177" s="163">
        <v>0</v>
      </c>
      <c r="H177" s="163">
        <v>0</v>
      </c>
      <c r="I177" s="163">
        <v>0</v>
      </c>
      <c r="J177" s="163">
        <v>7</v>
      </c>
      <c r="K177" s="163">
        <v>4</v>
      </c>
      <c r="L177" s="163">
        <v>5</v>
      </c>
      <c r="M177" s="163">
        <v>5</v>
      </c>
      <c r="N177" s="163">
        <v>2</v>
      </c>
      <c r="O177" s="163">
        <v>7</v>
      </c>
      <c r="P177" s="64">
        <v>15</v>
      </c>
      <c r="Q177" s="64">
        <v>16</v>
      </c>
      <c r="R177" s="64">
        <v>26</v>
      </c>
      <c r="S177" s="64">
        <v>20</v>
      </c>
      <c r="T177" s="64">
        <v>15</v>
      </c>
      <c r="U177" s="64">
        <v>20</v>
      </c>
      <c r="V177" s="163">
        <v>15</v>
      </c>
      <c r="W177" s="163">
        <v>8</v>
      </c>
      <c r="X177" s="163">
        <v>14</v>
      </c>
      <c r="Y177" s="163">
        <v>7</v>
      </c>
      <c r="Z177" s="64">
        <v>23</v>
      </c>
      <c r="AA177" s="234">
        <v>15</v>
      </c>
      <c r="AB177" s="234">
        <v>16</v>
      </c>
      <c r="AC177" s="163">
        <f t="shared" si="74"/>
        <v>240</v>
      </c>
      <c r="AD177" s="163">
        <f t="shared" si="75"/>
        <v>233</v>
      </c>
      <c r="AE177" s="233">
        <f t="shared" si="77"/>
        <v>12.272727272727273</v>
      </c>
      <c r="AF177" s="233">
        <f t="shared" ref="AF177:AF182" si="78">AVERAGE(V177:AB177)</f>
        <v>14</v>
      </c>
    </row>
    <row r="178" spans="2:32" ht="15.75" x14ac:dyDescent="0.25">
      <c r="B178" s="162" t="s">
        <v>92</v>
      </c>
      <c r="C178" s="163">
        <v>0</v>
      </c>
      <c r="D178" s="163">
        <v>0</v>
      </c>
      <c r="E178" s="163">
        <v>0</v>
      </c>
      <c r="F178" s="163">
        <v>0</v>
      </c>
      <c r="G178" s="163">
        <v>0</v>
      </c>
      <c r="H178" s="163">
        <v>1</v>
      </c>
      <c r="I178" s="163">
        <v>0</v>
      </c>
      <c r="J178" s="64">
        <v>18</v>
      </c>
      <c r="K178" s="163">
        <v>0</v>
      </c>
      <c r="L178" s="64">
        <v>16</v>
      </c>
      <c r="M178" s="64">
        <v>21</v>
      </c>
      <c r="N178" s="64">
        <v>24</v>
      </c>
      <c r="O178" s="64">
        <v>14</v>
      </c>
      <c r="P178" s="64">
        <v>37</v>
      </c>
      <c r="Q178" s="64">
        <v>16</v>
      </c>
      <c r="R178" s="64">
        <v>20</v>
      </c>
      <c r="S178" s="64">
        <v>33</v>
      </c>
      <c r="T178" s="64">
        <v>30</v>
      </c>
      <c r="U178" s="163">
        <v>10</v>
      </c>
      <c r="V178" s="64">
        <v>20</v>
      </c>
      <c r="W178" s="163">
        <v>6</v>
      </c>
      <c r="X178" s="163">
        <v>2</v>
      </c>
      <c r="Y178" s="163">
        <v>3</v>
      </c>
      <c r="Z178" s="163">
        <v>9</v>
      </c>
      <c r="AA178" s="234">
        <v>17</v>
      </c>
      <c r="AB178" s="234">
        <v>17</v>
      </c>
      <c r="AC178" s="163">
        <f t="shared" si="74"/>
        <v>314</v>
      </c>
      <c r="AD178" s="163">
        <f t="shared" si="75"/>
        <v>295</v>
      </c>
      <c r="AE178" s="233">
        <f t="shared" si="77"/>
        <v>20.09090909090909</v>
      </c>
      <c r="AF178" s="233">
        <f t="shared" si="78"/>
        <v>10.571428571428571</v>
      </c>
    </row>
    <row r="179" spans="2:32" ht="15.75" x14ac:dyDescent="0.25">
      <c r="B179" s="162" t="s">
        <v>93</v>
      </c>
      <c r="C179" s="163">
        <v>0</v>
      </c>
      <c r="D179" s="163">
        <v>0</v>
      </c>
      <c r="E179" s="163">
        <v>0</v>
      </c>
      <c r="F179" s="163">
        <v>0</v>
      </c>
      <c r="G179" s="163">
        <v>0</v>
      </c>
      <c r="H179" s="163">
        <v>0</v>
      </c>
      <c r="I179" s="163">
        <v>0</v>
      </c>
      <c r="J179" s="163">
        <v>0</v>
      </c>
      <c r="K179" s="163">
        <v>1</v>
      </c>
      <c r="L179" s="208">
        <v>0</v>
      </c>
      <c r="M179" s="163">
        <v>1</v>
      </c>
      <c r="N179" s="163">
        <v>1</v>
      </c>
      <c r="O179" s="163">
        <v>0</v>
      </c>
      <c r="P179" s="163">
        <v>2</v>
      </c>
      <c r="Q179" s="163">
        <v>1</v>
      </c>
      <c r="R179" s="64">
        <v>13</v>
      </c>
      <c r="S179" s="163">
        <v>8</v>
      </c>
      <c r="T179" s="163">
        <v>2</v>
      </c>
      <c r="U179" s="163">
        <v>5</v>
      </c>
      <c r="V179" s="163">
        <v>4</v>
      </c>
      <c r="W179" s="163">
        <v>4</v>
      </c>
      <c r="X179" s="163">
        <v>1</v>
      </c>
      <c r="Y179" s="163">
        <v>7</v>
      </c>
      <c r="Z179" s="163">
        <v>7</v>
      </c>
      <c r="AA179" s="234">
        <v>6</v>
      </c>
      <c r="AB179" s="234">
        <v>16</v>
      </c>
      <c r="AC179" s="163">
        <f t="shared" si="74"/>
        <v>79</v>
      </c>
      <c r="AD179" s="163">
        <f t="shared" si="75"/>
        <v>79</v>
      </c>
      <c r="AE179" s="233">
        <f t="shared" si="77"/>
        <v>3.0909090909090908</v>
      </c>
      <c r="AF179" s="233">
        <f t="shared" si="78"/>
        <v>6.4285714285714288</v>
      </c>
    </row>
    <row r="180" spans="2:32" ht="15.75" x14ac:dyDescent="0.25">
      <c r="B180" s="162" t="s">
        <v>95</v>
      </c>
      <c r="C180" s="163">
        <v>0</v>
      </c>
      <c r="D180" s="163">
        <v>0</v>
      </c>
      <c r="E180" s="163">
        <v>0</v>
      </c>
      <c r="F180" s="163">
        <v>0</v>
      </c>
      <c r="G180" s="163">
        <v>0</v>
      </c>
      <c r="H180" s="163">
        <v>0</v>
      </c>
      <c r="I180" s="163">
        <v>0</v>
      </c>
      <c r="J180" s="163">
        <v>1</v>
      </c>
      <c r="K180" s="163">
        <v>0</v>
      </c>
      <c r="L180" s="208">
        <v>0</v>
      </c>
      <c r="M180" s="163">
        <v>0</v>
      </c>
      <c r="N180" s="163">
        <v>0</v>
      </c>
      <c r="O180" s="163">
        <v>0</v>
      </c>
      <c r="P180" s="163">
        <v>5</v>
      </c>
      <c r="Q180" s="163">
        <v>6</v>
      </c>
      <c r="R180" s="163">
        <v>5</v>
      </c>
      <c r="S180" s="163">
        <v>13</v>
      </c>
      <c r="T180" s="163">
        <v>12</v>
      </c>
      <c r="U180" s="163">
        <v>40</v>
      </c>
      <c r="V180" s="163">
        <v>21</v>
      </c>
      <c r="W180" s="163">
        <v>15</v>
      </c>
      <c r="X180" s="163">
        <v>12</v>
      </c>
      <c r="Y180" s="163">
        <v>8</v>
      </c>
      <c r="Z180" s="163">
        <v>14</v>
      </c>
      <c r="AA180" s="234">
        <v>10</v>
      </c>
      <c r="AB180" s="234">
        <v>7</v>
      </c>
      <c r="AC180" s="163">
        <f t="shared" si="74"/>
        <v>169</v>
      </c>
      <c r="AD180" s="163">
        <f t="shared" si="75"/>
        <v>168</v>
      </c>
      <c r="AE180" s="233">
        <f t="shared" si="77"/>
        <v>7.3636363636363633</v>
      </c>
      <c r="AF180" s="233">
        <f t="shared" si="78"/>
        <v>12.428571428571429</v>
      </c>
    </row>
    <row r="181" spans="2:32" ht="15.75" x14ac:dyDescent="0.25">
      <c r="B181" s="162" t="s">
        <v>96</v>
      </c>
      <c r="C181" s="163">
        <v>0</v>
      </c>
      <c r="D181" s="163">
        <v>0</v>
      </c>
      <c r="E181" s="163">
        <v>0</v>
      </c>
      <c r="F181" s="163">
        <v>0</v>
      </c>
      <c r="G181" s="163">
        <v>0</v>
      </c>
      <c r="H181" s="163">
        <v>0</v>
      </c>
      <c r="I181" s="163">
        <v>0</v>
      </c>
      <c r="J181" s="163">
        <v>0</v>
      </c>
      <c r="K181" s="163">
        <v>0</v>
      </c>
      <c r="L181" s="208">
        <v>0</v>
      </c>
      <c r="M181" s="163">
        <v>0</v>
      </c>
      <c r="N181" s="163">
        <v>3</v>
      </c>
      <c r="O181" s="163">
        <v>0</v>
      </c>
      <c r="P181" s="163">
        <v>0</v>
      </c>
      <c r="Q181" s="163">
        <v>0</v>
      </c>
      <c r="R181" s="163">
        <v>4</v>
      </c>
      <c r="S181" s="163">
        <v>5</v>
      </c>
      <c r="T181" s="163">
        <v>3</v>
      </c>
      <c r="U181" s="163">
        <v>12</v>
      </c>
      <c r="V181" s="163">
        <v>8</v>
      </c>
      <c r="W181" s="163">
        <v>4</v>
      </c>
      <c r="X181" s="163">
        <v>2</v>
      </c>
      <c r="Y181" s="163">
        <v>5</v>
      </c>
      <c r="Z181" s="163">
        <v>2</v>
      </c>
      <c r="AA181" s="234">
        <v>4</v>
      </c>
      <c r="AB181" s="234">
        <v>3</v>
      </c>
      <c r="AC181" s="163">
        <f t="shared" si="74"/>
        <v>55</v>
      </c>
      <c r="AD181" s="163">
        <f t="shared" si="75"/>
        <v>55</v>
      </c>
      <c r="AE181" s="233">
        <f t="shared" si="77"/>
        <v>2.4545454545454546</v>
      </c>
      <c r="AF181" s="233">
        <f t="shared" si="78"/>
        <v>4</v>
      </c>
    </row>
    <row r="182" spans="2:32" ht="15.75" x14ac:dyDescent="0.25">
      <c r="B182" s="162" t="s">
        <v>97</v>
      </c>
      <c r="C182" s="163">
        <v>0</v>
      </c>
      <c r="D182" s="163">
        <v>1</v>
      </c>
      <c r="E182" s="163">
        <v>0</v>
      </c>
      <c r="F182" s="163">
        <v>0</v>
      </c>
      <c r="G182" s="163">
        <v>3</v>
      </c>
      <c r="H182" s="163">
        <v>0</v>
      </c>
      <c r="I182" s="163">
        <v>0</v>
      </c>
      <c r="J182" s="163">
        <v>2</v>
      </c>
      <c r="K182" s="163">
        <v>2</v>
      </c>
      <c r="L182" s="208">
        <v>1</v>
      </c>
      <c r="M182" s="163">
        <v>1</v>
      </c>
      <c r="N182" s="163">
        <v>5</v>
      </c>
      <c r="O182" s="163">
        <v>8</v>
      </c>
      <c r="P182" s="163">
        <v>6</v>
      </c>
      <c r="Q182" s="163">
        <v>9</v>
      </c>
      <c r="R182" s="163">
        <v>3</v>
      </c>
      <c r="S182" s="64">
        <v>18</v>
      </c>
      <c r="T182" s="163">
        <v>10</v>
      </c>
      <c r="U182" s="163">
        <v>10</v>
      </c>
      <c r="V182" s="163">
        <v>13</v>
      </c>
      <c r="W182" s="163">
        <v>15</v>
      </c>
      <c r="X182" s="64">
        <v>20</v>
      </c>
      <c r="Y182" s="163">
        <v>6</v>
      </c>
      <c r="Z182" s="163">
        <v>9</v>
      </c>
      <c r="AA182" s="235">
        <v>26</v>
      </c>
      <c r="AB182" s="235">
        <v>11</v>
      </c>
      <c r="AC182" s="163">
        <f t="shared" si="74"/>
        <v>179</v>
      </c>
      <c r="AD182" s="163">
        <f t="shared" si="75"/>
        <v>173</v>
      </c>
      <c r="AE182" s="233">
        <f t="shared" si="77"/>
        <v>6.6363636363636367</v>
      </c>
      <c r="AF182" s="233">
        <f t="shared" si="78"/>
        <v>14.285714285714286</v>
      </c>
    </row>
    <row r="183" spans="2:32" ht="15.75" x14ac:dyDescent="0.25">
      <c r="B183" s="225" t="s">
        <v>2</v>
      </c>
      <c r="C183" s="225">
        <f t="shared" ref="C183:X183" si="79">SUM(C171:C182)</f>
        <v>3</v>
      </c>
      <c r="D183" s="225">
        <f t="shared" si="79"/>
        <v>8</v>
      </c>
      <c r="E183" s="225">
        <f t="shared" si="79"/>
        <v>4</v>
      </c>
      <c r="F183" s="225">
        <f t="shared" si="79"/>
        <v>6</v>
      </c>
      <c r="G183" s="225">
        <f t="shared" si="79"/>
        <v>10</v>
      </c>
      <c r="H183" s="225">
        <f t="shared" si="79"/>
        <v>14</v>
      </c>
      <c r="I183" s="225">
        <f t="shared" si="79"/>
        <v>32</v>
      </c>
      <c r="J183" s="225">
        <f t="shared" si="79"/>
        <v>128</v>
      </c>
      <c r="K183" s="225">
        <f t="shared" si="79"/>
        <v>157</v>
      </c>
      <c r="L183" s="225">
        <f t="shared" si="79"/>
        <v>126</v>
      </c>
      <c r="M183" s="225">
        <f t="shared" si="79"/>
        <v>162</v>
      </c>
      <c r="N183" s="225">
        <f t="shared" si="79"/>
        <v>140</v>
      </c>
      <c r="O183" s="225">
        <f t="shared" si="79"/>
        <v>154</v>
      </c>
      <c r="P183" s="225">
        <f t="shared" si="79"/>
        <v>215</v>
      </c>
      <c r="Q183" s="225">
        <f t="shared" si="79"/>
        <v>169</v>
      </c>
      <c r="R183" s="225">
        <f t="shared" si="79"/>
        <v>189</v>
      </c>
      <c r="S183" s="225">
        <f t="shared" si="79"/>
        <v>216</v>
      </c>
      <c r="T183" s="225">
        <f t="shared" si="79"/>
        <v>179</v>
      </c>
      <c r="U183" s="225">
        <f t="shared" si="79"/>
        <v>182</v>
      </c>
      <c r="V183" s="225">
        <f t="shared" si="79"/>
        <v>157</v>
      </c>
      <c r="W183" s="225">
        <f t="shared" si="79"/>
        <v>106</v>
      </c>
      <c r="X183" s="225">
        <f t="shared" si="79"/>
        <v>98</v>
      </c>
      <c r="Y183" s="225">
        <f>SUM(Y171:Y182)</f>
        <v>75</v>
      </c>
      <c r="Z183" s="225">
        <f>SUM(Z171:Z182)</f>
        <v>102</v>
      </c>
      <c r="AA183" s="225">
        <f t="shared" ref="AA183:AC183" si="80">SUM(AA171:AA182)</f>
        <v>124</v>
      </c>
      <c r="AB183" s="225">
        <f t="shared" si="80"/>
        <v>110</v>
      </c>
      <c r="AC183" s="225">
        <f t="shared" si="80"/>
        <v>2866</v>
      </c>
      <c r="AD183" s="225">
        <f>SUM(AD171:AD182)</f>
        <v>2661</v>
      </c>
      <c r="AE183" s="236">
        <f>SUM(AE171:AE182)</f>
        <v>171.72727272727275</v>
      </c>
      <c r="AF183" s="236">
        <f>SUM(AF171:AF182)</f>
        <v>110.28571428571429</v>
      </c>
    </row>
    <row r="184" spans="2:32" ht="15.75" x14ac:dyDescent="0.25">
      <c r="B184" s="237" t="str">
        <f>B168</f>
        <v>Atualizado até 25/01/2021</v>
      </c>
      <c r="C184" s="238"/>
      <c r="D184" s="238"/>
      <c r="E184" s="238"/>
      <c r="F184" s="238"/>
      <c r="G184" s="238"/>
      <c r="H184" s="238"/>
      <c r="I184" s="238"/>
      <c r="J184" s="238"/>
      <c r="K184" s="238"/>
      <c r="L184" s="238"/>
      <c r="M184" s="238"/>
      <c r="N184" s="238"/>
      <c r="O184" s="238"/>
      <c r="P184" s="238"/>
      <c r="Q184" s="238"/>
      <c r="R184" s="238"/>
      <c r="S184" s="238"/>
      <c r="T184" s="238"/>
      <c r="U184" s="238"/>
      <c r="V184" s="238"/>
      <c r="W184" s="238"/>
      <c r="X184" s="238"/>
      <c r="Y184" s="238"/>
      <c r="Z184" s="238"/>
      <c r="AA184" s="238"/>
      <c r="AB184" s="238"/>
      <c r="AC184" s="238"/>
      <c r="AD184" s="238"/>
    </row>
    <row r="186" spans="2:32" ht="37.5" x14ac:dyDescent="0.25">
      <c r="B186" s="155" t="s">
        <v>106</v>
      </c>
      <c r="C186" s="156">
        <v>1995</v>
      </c>
      <c r="D186" s="156">
        <v>1996</v>
      </c>
      <c r="E186" s="156">
        <v>1997</v>
      </c>
      <c r="F186" s="156">
        <v>1998</v>
      </c>
      <c r="G186" s="156">
        <v>1999</v>
      </c>
      <c r="H186" s="156">
        <v>2000</v>
      </c>
      <c r="I186" s="156">
        <v>2001</v>
      </c>
      <c r="J186" s="156">
        <v>2002</v>
      </c>
      <c r="K186" s="156">
        <v>2003</v>
      </c>
      <c r="L186" s="156">
        <v>2004</v>
      </c>
      <c r="M186" s="156">
        <v>2005</v>
      </c>
      <c r="N186" s="156">
        <v>2006</v>
      </c>
      <c r="O186" s="156">
        <v>2007</v>
      </c>
      <c r="P186" s="156">
        <v>2008</v>
      </c>
      <c r="Q186" s="156">
        <v>2009</v>
      </c>
      <c r="R186" s="156">
        <v>2010</v>
      </c>
      <c r="S186" s="156">
        <v>2011</v>
      </c>
      <c r="T186" s="156">
        <v>2012</v>
      </c>
      <c r="U186" s="156">
        <v>2013</v>
      </c>
      <c r="V186" s="156">
        <v>2014</v>
      </c>
      <c r="W186" s="156">
        <v>2015</v>
      </c>
      <c r="X186" s="156">
        <v>2016</v>
      </c>
      <c r="Y186" s="156">
        <v>2017</v>
      </c>
      <c r="Z186" s="156">
        <v>2018</v>
      </c>
      <c r="AA186" s="156">
        <v>2019</v>
      </c>
      <c r="AB186" s="156">
        <v>2020</v>
      </c>
      <c r="AC186" s="156" t="s">
        <v>81</v>
      </c>
      <c r="AD186" s="156" t="s">
        <v>82</v>
      </c>
    </row>
    <row r="187" spans="2:32" ht="15.75" x14ac:dyDescent="0.25">
      <c r="B187" s="162" t="s">
        <v>85</v>
      </c>
      <c r="C187" s="239">
        <f>C171/C$183</f>
        <v>0.33333333333333331</v>
      </c>
      <c r="D187" s="239">
        <f t="shared" ref="D187:AD198" si="81">D171/D$183</f>
        <v>0</v>
      </c>
      <c r="E187" s="239">
        <f t="shared" si="81"/>
        <v>0.5</v>
      </c>
      <c r="F187" s="239">
        <f t="shared" si="81"/>
        <v>0</v>
      </c>
      <c r="G187" s="239">
        <f t="shared" si="81"/>
        <v>0</v>
      </c>
      <c r="H187" s="239">
        <f t="shared" si="81"/>
        <v>0</v>
      </c>
      <c r="I187" s="239">
        <f t="shared" si="81"/>
        <v>6.25E-2</v>
      </c>
      <c r="J187" s="239">
        <f t="shared" si="81"/>
        <v>1.5625E-2</v>
      </c>
      <c r="K187" s="239">
        <f t="shared" si="81"/>
        <v>0.10191082802547771</v>
      </c>
      <c r="L187" s="239">
        <f t="shared" si="81"/>
        <v>3.968253968253968E-2</v>
      </c>
      <c r="M187" s="239">
        <f t="shared" si="81"/>
        <v>5.5555555555555552E-2</v>
      </c>
      <c r="N187" s="239">
        <f t="shared" si="81"/>
        <v>0.1</v>
      </c>
      <c r="O187" s="239">
        <f t="shared" si="81"/>
        <v>3.2467532467532464E-2</v>
      </c>
      <c r="P187" s="239">
        <f t="shared" si="81"/>
        <v>3.255813953488372E-2</v>
      </c>
      <c r="Q187" s="239">
        <f t="shared" si="81"/>
        <v>2.9585798816568046E-2</v>
      </c>
      <c r="R187" s="239">
        <f t="shared" si="81"/>
        <v>3.1746031746031744E-2</v>
      </c>
      <c r="S187" s="239">
        <f t="shared" si="81"/>
        <v>4.1666666666666664E-2</v>
      </c>
      <c r="T187" s="239">
        <f t="shared" si="81"/>
        <v>8.3798882681564241E-2</v>
      </c>
      <c r="U187" s="239">
        <f t="shared" si="81"/>
        <v>3.8461538461538464E-2</v>
      </c>
      <c r="V187" s="239">
        <f t="shared" si="81"/>
        <v>3.8216560509554139E-2</v>
      </c>
      <c r="W187" s="239">
        <f t="shared" si="81"/>
        <v>9.433962264150943E-3</v>
      </c>
      <c r="X187" s="239">
        <f t="shared" si="81"/>
        <v>9.1836734693877556E-2</v>
      </c>
      <c r="Y187" s="239">
        <f t="shared" si="81"/>
        <v>6.6666666666666666E-2</v>
      </c>
      <c r="Z187" s="239">
        <f t="shared" si="81"/>
        <v>0</v>
      </c>
      <c r="AA187" s="239">
        <f t="shared" si="81"/>
        <v>4.0322580645161289E-2</v>
      </c>
      <c r="AB187" s="239">
        <f t="shared" si="81"/>
        <v>3.6363636363636362E-2</v>
      </c>
      <c r="AC187" s="239">
        <f t="shared" si="81"/>
        <v>4.7103977669225403E-2</v>
      </c>
      <c r="AD187" s="239">
        <f t="shared" si="81"/>
        <v>4.8102217211574594E-2</v>
      </c>
    </row>
    <row r="188" spans="2:32" ht="15.75" x14ac:dyDescent="0.25">
      <c r="B188" s="162" t="s">
        <v>86</v>
      </c>
      <c r="C188" s="239">
        <f t="shared" ref="C188:AB198" si="82">C172/C$183</f>
        <v>0.66666666666666663</v>
      </c>
      <c r="D188" s="239">
        <f t="shared" si="82"/>
        <v>0.75</v>
      </c>
      <c r="E188" s="239">
        <f t="shared" si="82"/>
        <v>0.25</v>
      </c>
      <c r="F188" s="239">
        <f t="shared" si="82"/>
        <v>1</v>
      </c>
      <c r="G188" s="239">
        <f t="shared" si="82"/>
        <v>0.7</v>
      </c>
      <c r="H188" s="239">
        <f t="shared" si="82"/>
        <v>0.5714285714285714</v>
      </c>
      <c r="I188" s="239">
        <f t="shared" si="82"/>
        <v>0.8125</v>
      </c>
      <c r="J188" s="239">
        <f t="shared" si="82"/>
        <v>0.671875</v>
      </c>
      <c r="K188" s="239">
        <f t="shared" si="82"/>
        <v>0.74522292993630568</v>
      </c>
      <c r="L188" s="239">
        <f t="shared" si="82"/>
        <v>0.57936507936507942</v>
      </c>
      <c r="M188" s="239">
        <f t="shared" si="82"/>
        <v>0.59876543209876543</v>
      </c>
      <c r="N188" s="239">
        <f t="shared" si="82"/>
        <v>0.47857142857142859</v>
      </c>
      <c r="O188" s="239">
        <f t="shared" si="82"/>
        <v>0.55844155844155841</v>
      </c>
      <c r="P188" s="239">
        <f t="shared" si="82"/>
        <v>0.39069767441860465</v>
      </c>
      <c r="Q188" s="239">
        <f t="shared" si="82"/>
        <v>0.42603550295857989</v>
      </c>
      <c r="R188" s="239">
        <f t="shared" si="82"/>
        <v>0.47089947089947087</v>
      </c>
      <c r="S188" s="239">
        <f t="shared" si="82"/>
        <v>0.33796296296296297</v>
      </c>
      <c r="T188" s="239">
        <f t="shared" si="82"/>
        <v>0.34078212290502791</v>
      </c>
      <c r="U188" s="239">
        <f t="shared" si="82"/>
        <v>0.32417582417582419</v>
      </c>
      <c r="V188" s="239">
        <f t="shared" si="82"/>
        <v>0.25477707006369427</v>
      </c>
      <c r="W188" s="239">
        <f t="shared" si="82"/>
        <v>0.29245283018867924</v>
      </c>
      <c r="X188" s="239">
        <f t="shared" si="82"/>
        <v>0.30612244897959184</v>
      </c>
      <c r="Y188" s="239">
        <f t="shared" si="82"/>
        <v>0.30666666666666664</v>
      </c>
      <c r="Z188" s="239">
        <f t="shared" si="82"/>
        <v>0.22549019607843138</v>
      </c>
      <c r="AA188" s="239">
        <f t="shared" si="81"/>
        <v>0.19354838709677419</v>
      </c>
      <c r="AB188" s="239">
        <f t="shared" si="82"/>
        <v>0.10909090909090909</v>
      </c>
      <c r="AC188" s="239">
        <f t="shared" si="81"/>
        <v>0.41974877878576411</v>
      </c>
      <c r="AD188" s="239">
        <f t="shared" si="81"/>
        <v>0.39872228485531758</v>
      </c>
    </row>
    <row r="189" spans="2:32" ht="15.75" x14ac:dyDescent="0.25">
      <c r="B189" s="162" t="s">
        <v>87</v>
      </c>
      <c r="C189" s="239">
        <f t="shared" si="82"/>
        <v>0</v>
      </c>
      <c r="D189" s="239">
        <f t="shared" si="82"/>
        <v>0</v>
      </c>
      <c r="E189" s="239">
        <f t="shared" si="82"/>
        <v>0</v>
      </c>
      <c r="F189" s="239">
        <f t="shared" si="82"/>
        <v>0</v>
      </c>
      <c r="G189" s="239">
        <f t="shared" si="82"/>
        <v>0</v>
      </c>
      <c r="H189" s="239">
        <f t="shared" si="82"/>
        <v>0</v>
      </c>
      <c r="I189" s="239">
        <f t="shared" si="82"/>
        <v>0</v>
      </c>
      <c r="J189" s="239">
        <f t="shared" si="82"/>
        <v>0</v>
      </c>
      <c r="K189" s="239">
        <f t="shared" si="82"/>
        <v>0</v>
      </c>
      <c r="L189" s="239">
        <f t="shared" si="82"/>
        <v>1.5873015873015872E-2</v>
      </c>
      <c r="M189" s="239">
        <f t="shared" si="82"/>
        <v>6.1728395061728392E-2</v>
      </c>
      <c r="N189" s="239">
        <f t="shared" si="82"/>
        <v>3.5714285714285712E-2</v>
      </c>
      <c r="O189" s="239">
        <f t="shared" si="82"/>
        <v>7.792207792207792E-2</v>
      </c>
      <c r="P189" s="239">
        <f t="shared" si="82"/>
        <v>8.3720930232558138E-2</v>
      </c>
      <c r="Q189" s="239">
        <f t="shared" si="82"/>
        <v>7.1005917159763315E-2</v>
      </c>
      <c r="R189" s="239">
        <f t="shared" si="82"/>
        <v>4.7619047619047616E-2</v>
      </c>
      <c r="S189" s="239">
        <f t="shared" si="82"/>
        <v>6.9444444444444448E-2</v>
      </c>
      <c r="T189" s="239">
        <f t="shared" si="82"/>
        <v>3.9106145251396648E-2</v>
      </c>
      <c r="U189" s="239">
        <f t="shared" si="82"/>
        <v>3.8461538461538464E-2</v>
      </c>
      <c r="V189" s="239">
        <f t="shared" si="82"/>
        <v>3.1847133757961783E-2</v>
      </c>
      <c r="W189" s="239">
        <f t="shared" si="82"/>
        <v>7.5471698113207544E-2</v>
      </c>
      <c r="X189" s="239">
        <f t="shared" si="82"/>
        <v>1.020408163265306E-2</v>
      </c>
      <c r="Y189" s="239">
        <f t="shared" si="82"/>
        <v>1.3333333333333334E-2</v>
      </c>
      <c r="Z189" s="239">
        <f t="shared" si="82"/>
        <v>9.8039215686274508E-3</v>
      </c>
      <c r="AA189" s="239">
        <f t="shared" si="81"/>
        <v>3.2258064516129031E-2</v>
      </c>
      <c r="AB189" s="239">
        <f t="shared" si="82"/>
        <v>9.0909090909090905E-3</v>
      </c>
      <c r="AC189" s="239">
        <f t="shared" si="81"/>
        <v>4.1172365666434056E-2</v>
      </c>
      <c r="AD189" s="239">
        <f t="shared" si="81"/>
        <v>4.4344231491920329E-2</v>
      </c>
    </row>
    <row r="190" spans="2:32" ht="15.75" x14ac:dyDescent="0.25">
      <c r="B190" s="162" t="s">
        <v>88</v>
      </c>
      <c r="C190" s="239">
        <f t="shared" si="82"/>
        <v>0</v>
      </c>
      <c r="D190" s="239">
        <f t="shared" si="82"/>
        <v>0</v>
      </c>
      <c r="E190" s="239">
        <f t="shared" si="82"/>
        <v>0</v>
      </c>
      <c r="F190" s="239">
        <f t="shared" si="82"/>
        <v>0</v>
      </c>
      <c r="G190" s="239">
        <f t="shared" si="82"/>
        <v>0</v>
      </c>
      <c r="H190" s="239">
        <f t="shared" si="82"/>
        <v>0</v>
      </c>
      <c r="I190" s="239">
        <f t="shared" si="82"/>
        <v>0</v>
      </c>
      <c r="J190" s="239">
        <f t="shared" si="82"/>
        <v>0</v>
      </c>
      <c r="K190" s="239">
        <f t="shared" si="82"/>
        <v>6.369426751592357E-3</v>
      </c>
      <c r="L190" s="239">
        <f t="shared" si="82"/>
        <v>7.9365079365079361E-3</v>
      </c>
      <c r="M190" s="239">
        <f t="shared" si="82"/>
        <v>0</v>
      </c>
      <c r="N190" s="239">
        <f t="shared" si="82"/>
        <v>7.1428571428571426E-3</v>
      </c>
      <c r="O190" s="239">
        <f t="shared" si="82"/>
        <v>0</v>
      </c>
      <c r="P190" s="239">
        <f t="shared" si="82"/>
        <v>1.8604651162790697E-2</v>
      </c>
      <c r="Q190" s="239">
        <f t="shared" si="82"/>
        <v>2.3668639053254437E-2</v>
      </c>
      <c r="R190" s="239">
        <f t="shared" si="82"/>
        <v>0</v>
      </c>
      <c r="S190" s="239">
        <f t="shared" si="82"/>
        <v>1.3888888888888888E-2</v>
      </c>
      <c r="T190" s="239">
        <f t="shared" si="82"/>
        <v>1.11731843575419E-2</v>
      </c>
      <c r="U190" s="239">
        <f t="shared" si="82"/>
        <v>1.6483516483516484E-2</v>
      </c>
      <c r="V190" s="239">
        <f t="shared" si="82"/>
        <v>8.2802547770700632E-2</v>
      </c>
      <c r="W190" s="239">
        <f t="shared" si="82"/>
        <v>4.716981132075472E-2</v>
      </c>
      <c r="X190" s="239">
        <f t="shared" si="82"/>
        <v>5.1020408163265307E-2</v>
      </c>
      <c r="Y190" s="239">
        <f t="shared" si="82"/>
        <v>6.6666666666666666E-2</v>
      </c>
      <c r="Z190" s="239">
        <f t="shared" si="82"/>
        <v>5.8823529411764705E-2</v>
      </c>
      <c r="AA190" s="239">
        <f t="shared" si="81"/>
        <v>4.0322580645161289E-2</v>
      </c>
      <c r="AB190" s="239">
        <f t="shared" si="82"/>
        <v>8.1818181818181818E-2</v>
      </c>
      <c r="AC190" s="239">
        <f t="shared" si="81"/>
        <v>2.3377529658060014E-2</v>
      </c>
      <c r="AD190" s="239">
        <f t="shared" si="81"/>
        <v>2.5178504321683576E-2</v>
      </c>
      <c r="AF190" s="240"/>
    </row>
    <row r="191" spans="2:32" ht="15.75" x14ac:dyDescent="0.25">
      <c r="B191" s="162" t="s">
        <v>89</v>
      </c>
      <c r="C191" s="239">
        <f t="shared" si="82"/>
        <v>0</v>
      </c>
      <c r="D191" s="239">
        <f t="shared" si="82"/>
        <v>0.125</v>
      </c>
      <c r="E191" s="239">
        <f t="shared" si="82"/>
        <v>0.25</v>
      </c>
      <c r="F191" s="239">
        <f t="shared" si="82"/>
        <v>0</v>
      </c>
      <c r="G191" s="239">
        <f t="shared" si="82"/>
        <v>0</v>
      </c>
      <c r="H191" s="239">
        <f t="shared" si="82"/>
        <v>7.1428571428571425E-2</v>
      </c>
      <c r="I191" s="239">
        <f t="shared" si="82"/>
        <v>3.125E-2</v>
      </c>
      <c r="J191" s="239">
        <f t="shared" si="82"/>
        <v>2.34375E-2</v>
      </c>
      <c r="K191" s="239">
        <f t="shared" si="82"/>
        <v>3.1847133757961783E-2</v>
      </c>
      <c r="L191" s="239">
        <f t="shared" si="82"/>
        <v>3.1746031746031744E-2</v>
      </c>
      <c r="M191" s="239">
        <f t="shared" si="82"/>
        <v>1.2345679012345678E-2</v>
      </c>
      <c r="N191" s="239">
        <f t="shared" si="82"/>
        <v>2.8571428571428571E-2</v>
      </c>
      <c r="O191" s="239">
        <f t="shared" si="82"/>
        <v>5.844155844155844E-2</v>
      </c>
      <c r="P191" s="239">
        <f t="shared" si="82"/>
        <v>9.3023255813953487E-2</v>
      </c>
      <c r="Q191" s="239">
        <f t="shared" si="82"/>
        <v>9.4674556213017749E-2</v>
      </c>
      <c r="R191" s="239">
        <f t="shared" si="82"/>
        <v>2.6455026455026454E-2</v>
      </c>
      <c r="S191" s="239">
        <f t="shared" si="82"/>
        <v>3.2407407407407406E-2</v>
      </c>
      <c r="T191" s="239">
        <f t="shared" si="82"/>
        <v>2.7932960893854747E-2</v>
      </c>
      <c r="U191" s="239">
        <f t="shared" si="82"/>
        <v>5.4945054945054949E-3</v>
      </c>
      <c r="V191" s="239">
        <f t="shared" si="82"/>
        <v>1.2738853503184714E-2</v>
      </c>
      <c r="W191" s="239">
        <f t="shared" si="82"/>
        <v>9.433962264150943E-3</v>
      </c>
      <c r="X191" s="239">
        <f t="shared" si="82"/>
        <v>1.020408163265306E-2</v>
      </c>
      <c r="Y191" s="239">
        <f t="shared" si="82"/>
        <v>0</v>
      </c>
      <c r="Z191" s="239">
        <f t="shared" si="82"/>
        <v>0</v>
      </c>
      <c r="AA191" s="239">
        <f t="shared" si="81"/>
        <v>8.0645161290322578E-3</v>
      </c>
      <c r="AB191" s="239">
        <f t="shared" si="82"/>
        <v>0</v>
      </c>
      <c r="AC191" s="239">
        <f t="shared" si="81"/>
        <v>3.1402651779483599E-2</v>
      </c>
      <c r="AD191" s="239">
        <f t="shared" si="81"/>
        <v>3.1191281473130401E-2</v>
      </c>
    </row>
    <row r="192" spans="2:32" ht="15.75" x14ac:dyDescent="0.25">
      <c r="B192" s="162" t="s">
        <v>90</v>
      </c>
      <c r="C192" s="239">
        <f t="shared" si="82"/>
        <v>0</v>
      </c>
      <c r="D192" s="239">
        <f t="shared" si="82"/>
        <v>0</v>
      </c>
      <c r="E192" s="239">
        <f t="shared" si="82"/>
        <v>0</v>
      </c>
      <c r="F192" s="239">
        <f t="shared" si="82"/>
        <v>0</v>
      </c>
      <c r="G192" s="239">
        <f t="shared" si="82"/>
        <v>0</v>
      </c>
      <c r="H192" s="239">
        <f t="shared" si="82"/>
        <v>0.2857142857142857</v>
      </c>
      <c r="I192" s="239">
        <f t="shared" si="82"/>
        <v>9.375E-2</v>
      </c>
      <c r="J192" s="239">
        <f t="shared" si="82"/>
        <v>7.03125E-2</v>
      </c>
      <c r="K192" s="239">
        <f t="shared" si="82"/>
        <v>7.0063694267515922E-2</v>
      </c>
      <c r="L192" s="239">
        <f t="shared" si="82"/>
        <v>0.15079365079365079</v>
      </c>
      <c r="M192" s="239">
        <f t="shared" si="82"/>
        <v>9.8765432098765427E-2</v>
      </c>
      <c r="N192" s="239">
        <f t="shared" si="82"/>
        <v>0.1</v>
      </c>
      <c r="O192" s="239">
        <f t="shared" si="82"/>
        <v>8.4415584415584416E-2</v>
      </c>
      <c r="P192" s="239">
        <f t="shared" si="82"/>
        <v>7.9069767441860464E-2</v>
      </c>
      <c r="Q192" s="239">
        <f t="shared" si="82"/>
        <v>7.1005917159763315E-2</v>
      </c>
      <c r="R192" s="239">
        <f t="shared" si="82"/>
        <v>4.7619047619047616E-2</v>
      </c>
      <c r="S192" s="239">
        <f t="shared" si="82"/>
        <v>5.5555555555555552E-2</v>
      </c>
      <c r="T192" s="239">
        <f t="shared" si="82"/>
        <v>9.4972067039106142E-2</v>
      </c>
      <c r="U192" s="239">
        <f t="shared" si="82"/>
        <v>4.3956043956043959E-2</v>
      </c>
      <c r="V192" s="239">
        <f t="shared" si="82"/>
        <v>6.3694267515923567E-2</v>
      </c>
      <c r="W192" s="239">
        <f t="shared" si="82"/>
        <v>7.5471698113207544E-2</v>
      </c>
      <c r="X192" s="239">
        <f t="shared" si="82"/>
        <v>1.020408163265306E-2</v>
      </c>
      <c r="Y192" s="239">
        <f t="shared" si="82"/>
        <v>6.6666666666666666E-2</v>
      </c>
      <c r="Z192" s="239">
        <f t="shared" si="82"/>
        <v>7.8431372549019607E-2</v>
      </c>
      <c r="AA192" s="239">
        <f t="shared" si="81"/>
        <v>5.6451612903225805E-2</v>
      </c>
      <c r="AB192" s="239">
        <f t="shared" si="82"/>
        <v>0.12727272727272726</v>
      </c>
      <c r="AC192" s="239">
        <f t="shared" si="81"/>
        <v>7.5715282623866009E-2</v>
      </c>
      <c r="AD192" s="239">
        <f t="shared" si="81"/>
        <v>7.5535512965050733E-2</v>
      </c>
    </row>
    <row r="193" spans="2:38" ht="15.75" x14ac:dyDescent="0.25">
      <c r="B193" s="162" t="s">
        <v>91</v>
      </c>
      <c r="C193" s="239">
        <f t="shared" si="82"/>
        <v>0</v>
      </c>
      <c r="D193" s="239">
        <f t="shared" si="82"/>
        <v>0</v>
      </c>
      <c r="E193" s="239">
        <f t="shared" si="82"/>
        <v>0</v>
      </c>
      <c r="F193" s="239">
        <f t="shared" si="82"/>
        <v>0</v>
      </c>
      <c r="G193" s="239">
        <f t="shared" si="82"/>
        <v>0</v>
      </c>
      <c r="H193" s="239">
        <f t="shared" si="82"/>
        <v>0</v>
      </c>
      <c r="I193" s="239">
        <f t="shared" si="82"/>
        <v>0</v>
      </c>
      <c r="J193" s="239">
        <f t="shared" si="82"/>
        <v>5.46875E-2</v>
      </c>
      <c r="K193" s="239">
        <f t="shared" si="82"/>
        <v>2.5477707006369428E-2</v>
      </c>
      <c r="L193" s="239">
        <f t="shared" si="82"/>
        <v>3.968253968253968E-2</v>
      </c>
      <c r="M193" s="239">
        <f t="shared" si="82"/>
        <v>3.0864197530864196E-2</v>
      </c>
      <c r="N193" s="239">
        <f t="shared" si="82"/>
        <v>1.4285714285714285E-2</v>
      </c>
      <c r="O193" s="239">
        <f t="shared" si="82"/>
        <v>4.5454545454545456E-2</v>
      </c>
      <c r="P193" s="239">
        <f t="shared" si="82"/>
        <v>6.9767441860465115E-2</v>
      </c>
      <c r="Q193" s="239">
        <f t="shared" si="82"/>
        <v>9.4674556213017749E-2</v>
      </c>
      <c r="R193" s="239">
        <f t="shared" si="82"/>
        <v>0.13756613756613756</v>
      </c>
      <c r="S193" s="239">
        <f t="shared" si="82"/>
        <v>9.2592592592592587E-2</v>
      </c>
      <c r="T193" s="239">
        <f t="shared" si="82"/>
        <v>8.3798882681564241E-2</v>
      </c>
      <c r="U193" s="239">
        <f t="shared" si="82"/>
        <v>0.10989010989010989</v>
      </c>
      <c r="V193" s="239">
        <f t="shared" si="82"/>
        <v>9.5541401273885357E-2</v>
      </c>
      <c r="W193" s="239">
        <f t="shared" si="82"/>
        <v>7.5471698113207544E-2</v>
      </c>
      <c r="X193" s="239">
        <f t="shared" si="82"/>
        <v>0.14285714285714285</v>
      </c>
      <c r="Y193" s="239">
        <f t="shared" si="82"/>
        <v>9.3333333333333338E-2</v>
      </c>
      <c r="Z193" s="239">
        <f t="shared" si="82"/>
        <v>0.22549019607843138</v>
      </c>
      <c r="AA193" s="239">
        <f t="shared" si="81"/>
        <v>0.12096774193548387</v>
      </c>
      <c r="AB193" s="239">
        <f t="shared" si="82"/>
        <v>0.14545454545454545</v>
      </c>
      <c r="AC193" s="239">
        <f t="shared" si="81"/>
        <v>8.3740404745289598E-2</v>
      </c>
      <c r="AD193" s="239">
        <f t="shared" si="81"/>
        <v>8.7561067267944381E-2</v>
      </c>
    </row>
    <row r="194" spans="2:38" ht="15.75" x14ac:dyDescent="0.25">
      <c r="B194" s="162" t="s">
        <v>92</v>
      </c>
      <c r="C194" s="239">
        <f t="shared" si="82"/>
        <v>0</v>
      </c>
      <c r="D194" s="239">
        <f t="shared" si="82"/>
        <v>0</v>
      </c>
      <c r="E194" s="239">
        <f t="shared" si="82"/>
        <v>0</v>
      </c>
      <c r="F194" s="239">
        <f t="shared" si="82"/>
        <v>0</v>
      </c>
      <c r="G194" s="239">
        <f t="shared" si="82"/>
        <v>0</v>
      </c>
      <c r="H194" s="239">
        <f t="shared" si="82"/>
        <v>7.1428571428571425E-2</v>
      </c>
      <c r="I194" s="239">
        <f t="shared" si="82"/>
        <v>0</v>
      </c>
      <c r="J194" s="239">
        <f t="shared" si="82"/>
        <v>0.140625</v>
      </c>
      <c r="K194" s="239">
        <f t="shared" si="82"/>
        <v>0</v>
      </c>
      <c r="L194" s="239">
        <f t="shared" si="82"/>
        <v>0.12698412698412698</v>
      </c>
      <c r="M194" s="239">
        <f t="shared" si="82"/>
        <v>0.12962962962962962</v>
      </c>
      <c r="N194" s="239">
        <f t="shared" si="82"/>
        <v>0.17142857142857143</v>
      </c>
      <c r="O194" s="239">
        <f t="shared" si="82"/>
        <v>9.0909090909090912E-2</v>
      </c>
      <c r="P194" s="239">
        <f t="shared" si="82"/>
        <v>0.17209302325581396</v>
      </c>
      <c r="Q194" s="239">
        <f t="shared" si="82"/>
        <v>9.4674556213017749E-2</v>
      </c>
      <c r="R194" s="239">
        <f t="shared" si="82"/>
        <v>0.10582010582010581</v>
      </c>
      <c r="S194" s="239">
        <f t="shared" si="82"/>
        <v>0.15277777777777779</v>
      </c>
      <c r="T194" s="239">
        <f t="shared" si="82"/>
        <v>0.16759776536312848</v>
      </c>
      <c r="U194" s="239">
        <f t="shared" si="82"/>
        <v>5.4945054945054944E-2</v>
      </c>
      <c r="V194" s="239">
        <f t="shared" si="82"/>
        <v>0.12738853503184713</v>
      </c>
      <c r="W194" s="239">
        <f t="shared" si="82"/>
        <v>5.6603773584905662E-2</v>
      </c>
      <c r="X194" s="239">
        <f t="shared" si="82"/>
        <v>2.0408163265306121E-2</v>
      </c>
      <c r="Y194" s="239">
        <f t="shared" si="82"/>
        <v>0.04</v>
      </c>
      <c r="Z194" s="239">
        <f t="shared" si="82"/>
        <v>8.8235294117647065E-2</v>
      </c>
      <c r="AA194" s="239">
        <f t="shared" si="81"/>
        <v>0.13709677419354838</v>
      </c>
      <c r="AB194" s="239">
        <f t="shared" si="82"/>
        <v>0.15454545454545454</v>
      </c>
      <c r="AC194" s="239">
        <f t="shared" si="81"/>
        <v>0.10956036287508723</v>
      </c>
      <c r="AD194" s="239">
        <f t="shared" si="81"/>
        <v>0.11086057872980083</v>
      </c>
    </row>
    <row r="195" spans="2:38" ht="15.75" x14ac:dyDescent="0.25">
      <c r="B195" s="162" t="s">
        <v>93</v>
      </c>
      <c r="C195" s="239">
        <f t="shared" si="82"/>
        <v>0</v>
      </c>
      <c r="D195" s="239">
        <f t="shared" si="82"/>
        <v>0</v>
      </c>
      <c r="E195" s="239">
        <f t="shared" si="82"/>
        <v>0</v>
      </c>
      <c r="F195" s="239">
        <f t="shared" si="82"/>
        <v>0</v>
      </c>
      <c r="G195" s="239">
        <f t="shared" si="82"/>
        <v>0</v>
      </c>
      <c r="H195" s="239">
        <f t="shared" si="82"/>
        <v>0</v>
      </c>
      <c r="I195" s="239">
        <f t="shared" si="82"/>
        <v>0</v>
      </c>
      <c r="J195" s="239">
        <f t="shared" si="82"/>
        <v>0</v>
      </c>
      <c r="K195" s="239">
        <f t="shared" si="82"/>
        <v>6.369426751592357E-3</v>
      </c>
      <c r="L195" s="239">
        <f t="shared" si="82"/>
        <v>0</v>
      </c>
      <c r="M195" s="239">
        <f t="shared" si="82"/>
        <v>6.1728395061728392E-3</v>
      </c>
      <c r="N195" s="239">
        <f t="shared" si="82"/>
        <v>7.1428571428571426E-3</v>
      </c>
      <c r="O195" s="239">
        <f t="shared" si="82"/>
        <v>0</v>
      </c>
      <c r="P195" s="239">
        <f t="shared" si="82"/>
        <v>9.3023255813953487E-3</v>
      </c>
      <c r="Q195" s="239">
        <f t="shared" si="82"/>
        <v>5.9171597633136093E-3</v>
      </c>
      <c r="R195" s="239">
        <f t="shared" si="82"/>
        <v>6.8783068783068779E-2</v>
      </c>
      <c r="S195" s="239">
        <f t="shared" si="82"/>
        <v>3.7037037037037035E-2</v>
      </c>
      <c r="T195" s="239">
        <f t="shared" si="82"/>
        <v>1.11731843575419E-2</v>
      </c>
      <c r="U195" s="239">
        <f t="shared" si="82"/>
        <v>2.7472527472527472E-2</v>
      </c>
      <c r="V195" s="239">
        <f t="shared" si="82"/>
        <v>2.5477707006369428E-2</v>
      </c>
      <c r="W195" s="239">
        <f t="shared" si="82"/>
        <v>3.7735849056603772E-2</v>
      </c>
      <c r="X195" s="239">
        <f t="shared" si="82"/>
        <v>1.020408163265306E-2</v>
      </c>
      <c r="Y195" s="239">
        <f t="shared" si="82"/>
        <v>9.3333333333333338E-2</v>
      </c>
      <c r="Z195" s="239">
        <f t="shared" si="82"/>
        <v>6.8627450980392163E-2</v>
      </c>
      <c r="AA195" s="239">
        <f t="shared" si="81"/>
        <v>4.8387096774193547E-2</v>
      </c>
      <c r="AB195" s="239">
        <f t="shared" si="82"/>
        <v>0.14545454545454545</v>
      </c>
      <c r="AC195" s="239">
        <f t="shared" si="81"/>
        <v>2.7564549895324496E-2</v>
      </c>
      <c r="AD195" s="239">
        <f t="shared" si="81"/>
        <v>2.9688087185268695E-2</v>
      </c>
    </row>
    <row r="196" spans="2:38" ht="15.75" x14ac:dyDescent="0.25">
      <c r="B196" s="162" t="s">
        <v>95</v>
      </c>
      <c r="C196" s="239">
        <f t="shared" si="82"/>
        <v>0</v>
      </c>
      <c r="D196" s="239">
        <f t="shared" si="82"/>
        <v>0</v>
      </c>
      <c r="E196" s="239">
        <f t="shared" si="82"/>
        <v>0</v>
      </c>
      <c r="F196" s="239">
        <f t="shared" si="82"/>
        <v>0</v>
      </c>
      <c r="G196" s="239">
        <f t="shared" si="82"/>
        <v>0</v>
      </c>
      <c r="H196" s="239">
        <f t="shared" si="82"/>
        <v>0</v>
      </c>
      <c r="I196" s="239">
        <f t="shared" si="82"/>
        <v>0</v>
      </c>
      <c r="J196" s="239">
        <f t="shared" si="82"/>
        <v>7.8125E-3</v>
      </c>
      <c r="K196" s="239">
        <f t="shared" si="82"/>
        <v>0</v>
      </c>
      <c r="L196" s="239">
        <f t="shared" si="82"/>
        <v>0</v>
      </c>
      <c r="M196" s="239">
        <f t="shared" si="82"/>
        <v>0</v>
      </c>
      <c r="N196" s="239">
        <f t="shared" si="82"/>
        <v>0</v>
      </c>
      <c r="O196" s="239">
        <f t="shared" si="82"/>
        <v>0</v>
      </c>
      <c r="P196" s="239">
        <f t="shared" si="82"/>
        <v>2.3255813953488372E-2</v>
      </c>
      <c r="Q196" s="239">
        <f t="shared" si="82"/>
        <v>3.5502958579881658E-2</v>
      </c>
      <c r="R196" s="239">
        <f t="shared" si="82"/>
        <v>2.6455026455026454E-2</v>
      </c>
      <c r="S196" s="239">
        <f t="shared" si="82"/>
        <v>6.0185185185185182E-2</v>
      </c>
      <c r="T196" s="239">
        <f t="shared" si="82"/>
        <v>6.7039106145251395E-2</v>
      </c>
      <c r="U196" s="239">
        <f t="shared" si="82"/>
        <v>0.21978021978021978</v>
      </c>
      <c r="V196" s="239">
        <f t="shared" si="82"/>
        <v>0.13375796178343949</v>
      </c>
      <c r="W196" s="239">
        <f t="shared" si="82"/>
        <v>0.14150943396226415</v>
      </c>
      <c r="X196" s="239">
        <f t="shared" si="82"/>
        <v>0.12244897959183673</v>
      </c>
      <c r="Y196" s="239">
        <f t="shared" si="82"/>
        <v>0.10666666666666667</v>
      </c>
      <c r="Z196" s="239">
        <f t="shared" si="82"/>
        <v>0.13725490196078433</v>
      </c>
      <c r="AA196" s="239">
        <f t="shared" si="81"/>
        <v>8.0645161290322578E-2</v>
      </c>
      <c r="AB196" s="239">
        <f t="shared" si="82"/>
        <v>6.363636363636363E-2</v>
      </c>
      <c r="AC196" s="239">
        <f t="shared" si="81"/>
        <v>5.8967201674808095E-2</v>
      </c>
      <c r="AD196" s="239">
        <f t="shared" si="81"/>
        <v>6.3134160090191654E-2</v>
      </c>
      <c r="AF196" s="240"/>
    </row>
    <row r="197" spans="2:38" ht="15.75" x14ac:dyDescent="0.25">
      <c r="B197" s="162" t="s">
        <v>96</v>
      </c>
      <c r="C197" s="239">
        <f t="shared" si="82"/>
        <v>0</v>
      </c>
      <c r="D197" s="239">
        <f t="shared" si="82"/>
        <v>0</v>
      </c>
      <c r="E197" s="239">
        <f t="shared" si="82"/>
        <v>0</v>
      </c>
      <c r="F197" s="239">
        <f t="shared" si="82"/>
        <v>0</v>
      </c>
      <c r="G197" s="239">
        <f t="shared" si="82"/>
        <v>0</v>
      </c>
      <c r="H197" s="239">
        <f t="shared" si="82"/>
        <v>0</v>
      </c>
      <c r="I197" s="239">
        <f t="shared" si="82"/>
        <v>0</v>
      </c>
      <c r="J197" s="239">
        <f t="shared" si="82"/>
        <v>0</v>
      </c>
      <c r="K197" s="239">
        <f t="shared" si="82"/>
        <v>0</v>
      </c>
      <c r="L197" s="239">
        <f t="shared" si="82"/>
        <v>0</v>
      </c>
      <c r="M197" s="239">
        <f t="shared" si="82"/>
        <v>0</v>
      </c>
      <c r="N197" s="239">
        <f t="shared" si="82"/>
        <v>2.1428571428571429E-2</v>
      </c>
      <c r="O197" s="239">
        <f t="shared" si="82"/>
        <v>0</v>
      </c>
      <c r="P197" s="239">
        <f t="shared" si="82"/>
        <v>0</v>
      </c>
      <c r="Q197" s="239">
        <f t="shared" si="82"/>
        <v>0</v>
      </c>
      <c r="R197" s="239">
        <f t="shared" si="82"/>
        <v>2.1164021164021163E-2</v>
      </c>
      <c r="S197" s="239">
        <f t="shared" si="82"/>
        <v>2.3148148148148147E-2</v>
      </c>
      <c r="T197" s="239">
        <f t="shared" si="82"/>
        <v>1.6759776536312849E-2</v>
      </c>
      <c r="U197" s="239">
        <f t="shared" si="82"/>
        <v>6.5934065934065936E-2</v>
      </c>
      <c r="V197" s="239">
        <f t="shared" si="82"/>
        <v>5.0955414012738856E-2</v>
      </c>
      <c r="W197" s="239">
        <f t="shared" si="82"/>
        <v>3.7735849056603772E-2</v>
      </c>
      <c r="X197" s="239">
        <f t="shared" si="82"/>
        <v>2.0408163265306121E-2</v>
      </c>
      <c r="Y197" s="239">
        <f t="shared" si="82"/>
        <v>6.6666666666666666E-2</v>
      </c>
      <c r="Z197" s="239">
        <f t="shared" si="82"/>
        <v>1.9607843137254902E-2</v>
      </c>
      <c r="AA197" s="239">
        <f t="shared" si="81"/>
        <v>3.2258064516129031E-2</v>
      </c>
      <c r="AB197" s="239">
        <f t="shared" si="82"/>
        <v>2.7272727272727271E-2</v>
      </c>
      <c r="AC197" s="239">
        <f t="shared" si="81"/>
        <v>1.9190509420795535E-2</v>
      </c>
      <c r="AD197" s="239">
        <f t="shared" si="81"/>
        <v>2.0668921458098458E-2</v>
      </c>
      <c r="AF197" s="240"/>
    </row>
    <row r="198" spans="2:38" ht="15.75" x14ac:dyDescent="0.25">
      <c r="B198" s="162" t="s">
        <v>97</v>
      </c>
      <c r="C198" s="239">
        <f t="shared" si="82"/>
        <v>0</v>
      </c>
      <c r="D198" s="239">
        <f t="shared" si="82"/>
        <v>0.125</v>
      </c>
      <c r="E198" s="239">
        <f t="shared" si="82"/>
        <v>0</v>
      </c>
      <c r="F198" s="239">
        <f t="shared" si="82"/>
        <v>0</v>
      </c>
      <c r="G198" s="239">
        <f t="shared" si="82"/>
        <v>0.3</v>
      </c>
      <c r="H198" s="239">
        <f t="shared" ref="H198:AB198" si="83">H182/H$183</f>
        <v>0</v>
      </c>
      <c r="I198" s="239">
        <f t="shared" si="83"/>
        <v>0</v>
      </c>
      <c r="J198" s="239">
        <f t="shared" si="83"/>
        <v>1.5625E-2</v>
      </c>
      <c r="K198" s="239">
        <f t="shared" si="83"/>
        <v>1.2738853503184714E-2</v>
      </c>
      <c r="L198" s="239">
        <f t="shared" si="83"/>
        <v>7.9365079365079361E-3</v>
      </c>
      <c r="M198" s="239">
        <f t="shared" si="83"/>
        <v>6.1728395061728392E-3</v>
      </c>
      <c r="N198" s="239">
        <f t="shared" si="83"/>
        <v>3.5714285714285712E-2</v>
      </c>
      <c r="O198" s="239">
        <f t="shared" si="83"/>
        <v>5.1948051948051951E-2</v>
      </c>
      <c r="P198" s="239">
        <f t="shared" si="83"/>
        <v>2.7906976744186046E-2</v>
      </c>
      <c r="Q198" s="239">
        <f t="shared" si="83"/>
        <v>5.3254437869822487E-2</v>
      </c>
      <c r="R198" s="239">
        <f t="shared" si="83"/>
        <v>1.5873015873015872E-2</v>
      </c>
      <c r="S198" s="239">
        <f t="shared" si="83"/>
        <v>8.3333333333333329E-2</v>
      </c>
      <c r="T198" s="239">
        <f t="shared" si="83"/>
        <v>5.5865921787709494E-2</v>
      </c>
      <c r="U198" s="239">
        <f t="shared" si="83"/>
        <v>5.4945054945054944E-2</v>
      </c>
      <c r="V198" s="239">
        <f t="shared" si="83"/>
        <v>8.2802547770700632E-2</v>
      </c>
      <c r="W198" s="239">
        <f t="shared" si="83"/>
        <v>0.14150943396226415</v>
      </c>
      <c r="X198" s="239">
        <f t="shared" si="83"/>
        <v>0.20408163265306123</v>
      </c>
      <c r="Y198" s="239">
        <f t="shared" si="83"/>
        <v>0.08</v>
      </c>
      <c r="Z198" s="239">
        <f t="shared" si="83"/>
        <v>8.8235294117647065E-2</v>
      </c>
      <c r="AA198" s="239">
        <f t="shared" si="81"/>
        <v>0.20967741935483872</v>
      </c>
      <c r="AB198" s="239">
        <f t="shared" si="83"/>
        <v>0.1</v>
      </c>
      <c r="AC198" s="239">
        <f t="shared" si="81"/>
        <v>6.2456385205861831E-2</v>
      </c>
      <c r="AD198" s="239">
        <f t="shared" si="81"/>
        <v>6.501315295001879E-2</v>
      </c>
    </row>
    <row r="199" spans="2:38" ht="15.75" x14ac:dyDescent="0.25">
      <c r="B199" s="225" t="s">
        <v>2</v>
      </c>
      <c r="C199" s="241">
        <f t="shared" ref="C199:X199" si="84">SUM(C187:C198)</f>
        <v>1</v>
      </c>
      <c r="D199" s="241">
        <f t="shared" si="84"/>
        <v>1</v>
      </c>
      <c r="E199" s="241">
        <f t="shared" si="84"/>
        <v>1</v>
      </c>
      <c r="F199" s="241">
        <f t="shared" si="84"/>
        <v>1</v>
      </c>
      <c r="G199" s="241">
        <f t="shared" si="84"/>
        <v>1</v>
      </c>
      <c r="H199" s="241">
        <f t="shared" si="84"/>
        <v>0.99999999999999989</v>
      </c>
      <c r="I199" s="241">
        <f t="shared" si="84"/>
        <v>1</v>
      </c>
      <c r="J199" s="241">
        <f t="shared" si="84"/>
        <v>1</v>
      </c>
      <c r="K199" s="241">
        <f t="shared" si="84"/>
        <v>0.99999999999999989</v>
      </c>
      <c r="L199" s="241">
        <f t="shared" si="84"/>
        <v>0.99999999999999989</v>
      </c>
      <c r="M199" s="241">
        <f t="shared" si="84"/>
        <v>1.0000000000000002</v>
      </c>
      <c r="N199" s="241">
        <f t="shared" si="84"/>
        <v>1</v>
      </c>
      <c r="O199" s="241">
        <f t="shared" si="84"/>
        <v>0.99999999999999989</v>
      </c>
      <c r="P199" s="241">
        <f t="shared" si="84"/>
        <v>1</v>
      </c>
      <c r="Q199" s="241">
        <f t="shared" si="84"/>
        <v>1.0000000000000002</v>
      </c>
      <c r="R199" s="241">
        <f t="shared" si="84"/>
        <v>1</v>
      </c>
      <c r="S199" s="241">
        <f t="shared" si="84"/>
        <v>1</v>
      </c>
      <c r="T199" s="241">
        <f t="shared" si="84"/>
        <v>1</v>
      </c>
      <c r="U199" s="241">
        <f t="shared" si="84"/>
        <v>1</v>
      </c>
      <c r="V199" s="241">
        <f t="shared" si="84"/>
        <v>0.99999999999999989</v>
      </c>
      <c r="W199" s="241">
        <f t="shared" si="84"/>
        <v>0.99999999999999989</v>
      </c>
      <c r="X199" s="241">
        <f t="shared" si="84"/>
        <v>1</v>
      </c>
      <c r="Y199" s="241">
        <f>SUM(Y187:Y198)</f>
        <v>1</v>
      </c>
      <c r="Z199" s="241">
        <f>SUM(Z187:Z198)</f>
        <v>1</v>
      </c>
      <c r="AA199" s="241">
        <f t="shared" ref="AA199:AC199" si="85">SUM(AA187:AA198)</f>
        <v>1</v>
      </c>
      <c r="AB199" s="241">
        <f t="shared" si="85"/>
        <v>0.99999999999999989</v>
      </c>
      <c r="AC199" s="241">
        <f t="shared" si="85"/>
        <v>1.0000000000000002</v>
      </c>
      <c r="AD199" s="241">
        <f>SUM(AD187:AD198)</f>
        <v>1</v>
      </c>
    </row>
    <row r="200" spans="2:38" ht="15.75" x14ac:dyDescent="0.25">
      <c r="B200" s="237" t="str">
        <f>B$153</f>
        <v>Atualizado até 25/01/2021</v>
      </c>
      <c r="C200" s="238"/>
      <c r="D200" s="238"/>
      <c r="E200" s="238"/>
      <c r="F200" s="238"/>
      <c r="G200" s="238"/>
      <c r="H200" s="238"/>
      <c r="I200" s="238"/>
      <c r="J200" s="238"/>
      <c r="K200" s="238"/>
      <c r="L200" s="238"/>
      <c r="M200" s="238"/>
      <c r="N200" s="238"/>
      <c r="O200" s="238"/>
      <c r="P200" s="238"/>
      <c r="Q200" s="238"/>
      <c r="R200" s="238"/>
      <c r="S200" s="238"/>
      <c r="T200" s="238"/>
      <c r="U200" s="238"/>
      <c r="V200" s="238"/>
      <c r="W200" s="238"/>
      <c r="X200" s="238"/>
      <c r="Y200" s="238"/>
      <c r="Z200" s="238"/>
      <c r="AA200" s="238"/>
      <c r="AB200" s="238"/>
      <c r="AC200" s="238"/>
      <c r="AD200" s="238"/>
    </row>
    <row r="201" spans="2:38" ht="15.75" x14ac:dyDescent="0.25">
      <c r="B201" s="237"/>
      <c r="C201" s="238"/>
      <c r="D201" s="238"/>
      <c r="E201" s="238"/>
      <c r="F201" s="238"/>
      <c r="G201" s="238"/>
      <c r="H201" s="238"/>
      <c r="I201" s="238"/>
      <c r="J201" s="238"/>
      <c r="K201" s="238"/>
      <c r="L201" s="238"/>
      <c r="M201" s="238"/>
      <c r="N201" s="238"/>
      <c r="O201" s="238"/>
      <c r="P201" s="238"/>
      <c r="Q201" s="238"/>
      <c r="R201" s="238"/>
      <c r="S201" s="238"/>
      <c r="T201" s="238"/>
      <c r="U201" s="238"/>
      <c r="V201" s="238"/>
      <c r="W201" s="238"/>
      <c r="X201" s="238"/>
      <c r="Y201" s="238"/>
      <c r="Z201" s="238"/>
      <c r="AA201" s="238"/>
      <c r="AB201" s="238"/>
      <c r="AC201" s="238"/>
      <c r="AD201" s="238"/>
    </row>
    <row r="202" spans="2:38" ht="31.5" x14ac:dyDescent="0.25">
      <c r="B202" s="155" t="s">
        <v>80</v>
      </c>
      <c r="C202" s="156">
        <v>1995</v>
      </c>
      <c r="D202" s="156">
        <v>1996</v>
      </c>
      <c r="E202" s="156">
        <v>1997</v>
      </c>
      <c r="F202" s="156">
        <v>1998</v>
      </c>
      <c r="G202" s="156">
        <v>1999</v>
      </c>
      <c r="H202" s="156">
        <v>2000</v>
      </c>
      <c r="I202" s="156">
        <v>2001</v>
      </c>
      <c r="J202" s="156">
        <v>2002</v>
      </c>
      <c r="K202" s="156">
        <v>2003</v>
      </c>
      <c r="L202" s="156">
        <v>2004</v>
      </c>
      <c r="M202" s="156">
        <v>2005</v>
      </c>
      <c r="N202" s="156">
        <v>2006</v>
      </c>
      <c r="O202" s="156">
        <v>2007</v>
      </c>
      <c r="P202" s="156">
        <v>2008</v>
      </c>
      <c r="Q202" s="156">
        <v>2009</v>
      </c>
      <c r="R202" s="156">
        <v>2010</v>
      </c>
      <c r="S202" s="156">
        <v>2011</v>
      </c>
      <c r="T202" s="156">
        <v>2012</v>
      </c>
      <c r="U202" s="156">
        <v>2013</v>
      </c>
      <c r="V202" s="156">
        <v>2014</v>
      </c>
      <c r="W202" s="156">
        <v>2015</v>
      </c>
      <c r="X202" s="156">
        <v>2016</v>
      </c>
      <c r="Y202" s="156">
        <v>2017</v>
      </c>
      <c r="Z202" s="156">
        <v>2018</v>
      </c>
      <c r="AA202" s="156">
        <v>2019</v>
      </c>
      <c r="AB202" s="156">
        <v>2020</v>
      </c>
      <c r="AC202" s="156" t="s">
        <v>81</v>
      </c>
      <c r="AD202" s="156" t="s">
        <v>82</v>
      </c>
      <c r="AE202" s="242" t="s">
        <v>83</v>
      </c>
      <c r="AF202" s="242" t="s">
        <v>84</v>
      </c>
    </row>
    <row r="203" spans="2:38" ht="15.75" x14ac:dyDescent="0.25">
      <c r="B203" s="162" t="s">
        <v>85</v>
      </c>
      <c r="C203" s="163">
        <v>33</v>
      </c>
      <c r="D203" s="163">
        <v>0</v>
      </c>
      <c r="E203" s="163">
        <v>345</v>
      </c>
      <c r="F203" s="163">
        <v>0</v>
      </c>
      <c r="G203" s="163">
        <v>0</v>
      </c>
      <c r="H203" s="163">
        <v>0</v>
      </c>
      <c r="I203" s="163">
        <v>55</v>
      </c>
      <c r="J203" s="64">
        <v>40</v>
      </c>
      <c r="K203" s="163">
        <v>137</v>
      </c>
      <c r="L203" s="163">
        <v>231</v>
      </c>
      <c r="M203" s="163">
        <f>674-318</f>
        <v>356</v>
      </c>
      <c r="N203" s="163">
        <v>414</v>
      </c>
      <c r="O203" s="163">
        <v>55</v>
      </c>
      <c r="P203" s="163">
        <v>83</v>
      </c>
      <c r="Q203" s="163">
        <v>160</v>
      </c>
      <c r="R203" s="163">
        <v>92</v>
      </c>
      <c r="S203" s="163">
        <v>55</v>
      </c>
      <c r="T203" s="163">
        <v>212</v>
      </c>
      <c r="U203" s="163">
        <v>38</v>
      </c>
      <c r="V203" s="163">
        <v>97</v>
      </c>
      <c r="W203" s="163">
        <v>2</v>
      </c>
      <c r="X203" s="163">
        <v>48</v>
      </c>
      <c r="Y203" s="163">
        <v>33</v>
      </c>
      <c r="Z203" s="163">
        <v>0</v>
      </c>
      <c r="AA203" s="164">
        <v>44</v>
      </c>
      <c r="AB203" s="164">
        <v>18</v>
      </c>
      <c r="AC203" s="163">
        <f t="shared" ref="AC203:AC214" si="86">SUM(C203:AB203)</f>
        <v>2548</v>
      </c>
      <c r="AD203" s="163">
        <f t="shared" ref="AD203:AD214" si="87">SUM(K203:AB203)</f>
        <v>2075</v>
      </c>
      <c r="AE203" s="233">
        <f>AVERAGE(K203:U203)</f>
        <v>166.63636363636363</v>
      </c>
      <c r="AF203" s="233">
        <f t="shared" ref="AF203:AF208" si="88">AVERAGE(V203:AB203)</f>
        <v>34.571428571428569</v>
      </c>
    </row>
    <row r="204" spans="2:38" ht="15.75" x14ac:dyDescent="0.25">
      <c r="B204" s="162" t="s">
        <v>86</v>
      </c>
      <c r="C204" s="163">
        <v>51</v>
      </c>
      <c r="D204" s="163">
        <v>264</v>
      </c>
      <c r="E204" s="163">
        <v>4</v>
      </c>
      <c r="F204" s="163">
        <v>159</v>
      </c>
      <c r="G204" s="163">
        <v>582</v>
      </c>
      <c r="H204" s="163">
        <v>280</v>
      </c>
      <c r="I204" s="163">
        <v>980</v>
      </c>
      <c r="J204" s="64">
        <v>1274</v>
      </c>
      <c r="K204" s="163">
        <v>3148</v>
      </c>
      <c r="L204" s="163">
        <v>1325</v>
      </c>
      <c r="M204" s="163">
        <v>1406</v>
      </c>
      <c r="N204" s="163">
        <f>-40+1433</f>
        <v>1393</v>
      </c>
      <c r="O204" s="163">
        <v>1465</v>
      </c>
      <c r="P204" s="163">
        <v>1045</v>
      </c>
      <c r="Q204" s="163">
        <v>604</v>
      </c>
      <c r="R204" s="163">
        <v>792</v>
      </c>
      <c r="S204" s="163">
        <v>530</v>
      </c>
      <c r="T204" s="163">
        <v>532</v>
      </c>
      <c r="U204" s="163">
        <v>284</v>
      </c>
      <c r="V204" s="163">
        <v>319</v>
      </c>
      <c r="W204" s="163">
        <v>181</v>
      </c>
      <c r="X204" s="163">
        <v>214</v>
      </c>
      <c r="Y204" s="163">
        <v>145</v>
      </c>
      <c r="Z204" s="163">
        <v>118</v>
      </c>
      <c r="AA204" s="164">
        <v>140</v>
      </c>
      <c r="AB204" s="164">
        <v>45</v>
      </c>
      <c r="AC204" s="163">
        <f t="shared" si="86"/>
        <v>17280</v>
      </c>
      <c r="AD204" s="163">
        <f t="shared" si="87"/>
        <v>13686</v>
      </c>
      <c r="AE204" s="233">
        <f t="shared" ref="AE204:AE214" si="89">AVERAGE(K204:U204)</f>
        <v>1138.5454545454545</v>
      </c>
      <c r="AF204" s="233">
        <f t="shared" si="88"/>
        <v>166</v>
      </c>
    </row>
    <row r="205" spans="2:38" ht="15.75" x14ac:dyDescent="0.25">
      <c r="B205" s="162" t="s">
        <v>87</v>
      </c>
      <c r="C205" s="163">
        <v>0</v>
      </c>
      <c r="D205" s="163">
        <v>0</v>
      </c>
      <c r="E205" s="163">
        <v>0</v>
      </c>
      <c r="F205" s="163">
        <v>0</v>
      </c>
      <c r="G205" s="163">
        <v>0</v>
      </c>
      <c r="H205" s="163">
        <v>0</v>
      </c>
      <c r="I205" s="163">
        <v>0</v>
      </c>
      <c r="J205" s="64">
        <v>0</v>
      </c>
      <c r="K205" s="163">
        <v>0</v>
      </c>
      <c r="L205" s="163">
        <v>29</v>
      </c>
      <c r="M205" s="163">
        <v>124</v>
      </c>
      <c r="N205" s="163">
        <v>118</v>
      </c>
      <c r="O205" s="163">
        <v>227</v>
      </c>
      <c r="P205" s="163">
        <v>238</v>
      </c>
      <c r="Q205" s="163">
        <v>111</v>
      </c>
      <c r="R205" s="163">
        <v>86</v>
      </c>
      <c r="S205" s="163">
        <v>158</v>
      </c>
      <c r="T205" s="163">
        <v>94</v>
      </c>
      <c r="U205" s="163">
        <v>68</v>
      </c>
      <c r="V205" s="163">
        <v>31</v>
      </c>
      <c r="W205" s="163">
        <v>37</v>
      </c>
      <c r="X205" s="163">
        <v>20</v>
      </c>
      <c r="Y205" s="163">
        <v>10</v>
      </c>
      <c r="Z205" s="163">
        <v>3</v>
      </c>
      <c r="AA205" s="164">
        <v>28</v>
      </c>
      <c r="AB205" s="164">
        <v>10</v>
      </c>
      <c r="AC205" s="163">
        <f t="shared" si="86"/>
        <v>1392</v>
      </c>
      <c r="AD205" s="163">
        <f t="shared" si="87"/>
        <v>1392</v>
      </c>
      <c r="AE205" s="233">
        <f t="shared" si="89"/>
        <v>113.90909090909091</v>
      </c>
      <c r="AF205" s="233">
        <f t="shared" si="88"/>
        <v>19.857142857142858</v>
      </c>
    </row>
    <row r="206" spans="2:38" ht="15.75" x14ac:dyDescent="0.25">
      <c r="B206" s="162" t="s">
        <v>88</v>
      </c>
      <c r="C206" s="163">
        <v>0</v>
      </c>
      <c r="D206" s="163">
        <v>0</v>
      </c>
      <c r="E206" s="163">
        <v>0</v>
      </c>
      <c r="F206" s="163">
        <v>0</v>
      </c>
      <c r="G206" s="163">
        <v>0</v>
      </c>
      <c r="H206" s="163">
        <v>0</v>
      </c>
      <c r="I206" s="163">
        <v>0</v>
      </c>
      <c r="J206" s="64">
        <v>0</v>
      </c>
      <c r="K206" s="163">
        <v>0</v>
      </c>
      <c r="L206" s="163">
        <v>174</v>
      </c>
      <c r="M206" s="163">
        <v>0</v>
      </c>
      <c r="N206" s="163">
        <v>87</v>
      </c>
      <c r="O206" s="163">
        <v>0</v>
      </c>
      <c r="P206" s="163">
        <v>47</v>
      </c>
      <c r="Q206" s="163">
        <v>98</v>
      </c>
      <c r="R206" s="163">
        <v>0</v>
      </c>
      <c r="S206" s="163">
        <v>26</v>
      </c>
      <c r="T206" s="163">
        <v>21</v>
      </c>
      <c r="U206" s="163">
        <v>102</v>
      </c>
      <c r="V206" s="163">
        <v>272</v>
      </c>
      <c r="W206" s="163">
        <v>97</v>
      </c>
      <c r="X206" s="163">
        <v>91</v>
      </c>
      <c r="Y206" s="163">
        <v>35</v>
      </c>
      <c r="Z206" s="163">
        <v>45</v>
      </c>
      <c r="AA206" s="164">
        <v>49</v>
      </c>
      <c r="AB206" s="164">
        <v>71</v>
      </c>
      <c r="AC206" s="163">
        <f t="shared" si="86"/>
        <v>1215</v>
      </c>
      <c r="AD206" s="163">
        <f t="shared" si="87"/>
        <v>1215</v>
      </c>
      <c r="AE206" s="233">
        <f t="shared" si="89"/>
        <v>50.454545454545453</v>
      </c>
      <c r="AF206" s="233">
        <f t="shared" si="88"/>
        <v>94.285714285714292</v>
      </c>
      <c r="AL206" s="240"/>
    </row>
    <row r="207" spans="2:38" ht="15.75" x14ac:dyDescent="0.25">
      <c r="B207" s="162" t="s">
        <v>89</v>
      </c>
      <c r="C207" s="163">
        <v>0</v>
      </c>
      <c r="D207" s="163">
        <v>78</v>
      </c>
      <c r="E207" s="163">
        <v>45</v>
      </c>
      <c r="F207" s="163">
        <v>0</v>
      </c>
      <c r="G207" s="163">
        <v>0</v>
      </c>
      <c r="H207" s="163">
        <v>22</v>
      </c>
      <c r="I207" s="163">
        <v>76</v>
      </c>
      <c r="J207" s="64">
        <v>0</v>
      </c>
      <c r="K207" s="163">
        <v>691</v>
      </c>
      <c r="L207" s="163">
        <v>386</v>
      </c>
      <c r="M207" s="64">
        <f>1003+318</f>
        <v>1321</v>
      </c>
      <c r="N207" s="163">
        <f>40+249</f>
        <v>289</v>
      </c>
      <c r="O207" s="64">
        <v>3107</v>
      </c>
      <c r="P207" s="64">
        <v>2553</v>
      </c>
      <c r="Q207" s="64">
        <v>1867</v>
      </c>
      <c r="R207" s="163">
        <v>502</v>
      </c>
      <c r="S207" s="163">
        <v>485</v>
      </c>
      <c r="T207" s="163">
        <v>296</v>
      </c>
      <c r="U207" s="163">
        <v>50</v>
      </c>
      <c r="V207" s="163">
        <v>49</v>
      </c>
      <c r="W207" s="163">
        <v>0</v>
      </c>
      <c r="X207" s="163">
        <v>44</v>
      </c>
      <c r="Y207" s="163">
        <v>0</v>
      </c>
      <c r="Z207" s="163">
        <v>0</v>
      </c>
      <c r="AA207" s="164">
        <v>0</v>
      </c>
      <c r="AB207" s="164">
        <v>0</v>
      </c>
      <c r="AC207" s="163">
        <f t="shared" si="86"/>
        <v>11861</v>
      </c>
      <c r="AD207" s="163">
        <f t="shared" si="87"/>
        <v>11640</v>
      </c>
      <c r="AE207" s="233">
        <f t="shared" si="89"/>
        <v>1049.7272727272727</v>
      </c>
      <c r="AF207" s="233">
        <f t="shared" si="88"/>
        <v>13.285714285714286</v>
      </c>
    </row>
    <row r="208" spans="2:38" ht="15.75" x14ac:dyDescent="0.25">
      <c r="B208" s="162" t="s">
        <v>90</v>
      </c>
      <c r="C208" s="163">
        <v>0</v>
      </c>
      <c r="D208" s="163">
        <v>0</v>
      </c>
      <c r="E208" s="163">
        <v>0</v>
      </c>
      <c r="F208" s="163">
        <v>0</v>
      </c>
      <c r="G208" s="163">
        <v>0</v>
      </c>
      <c r="H208" s="163">
        <v>214</v>
      </c>
      <c r="I208" s="163">
        <v>194</v>
      </c>
      <c r="J208" s="64">
        <v>452</v>
      </c>
      <c r="K208" s="163">
        <v>162</v>
      </c>
      <c r="L208" s="163">
        <v>532</v>
      </c>
      <c r="M208" s="163">
        <v>671</v>
      </c>
      <c r="N208" s="163">
        <v>603</v>
      </c>
      <c r="O208" s="163">
        <v>578</v>
      </c>
      <c r="P208" s="163">
        <v>334</v>
      </c>
      <c r="Q208" s="163">
        <v>189</v>
      </c>
      <c r="R208" s="163">
        <v>302</v>
      </c>
      <c r="S208" s="163">
        <v>100</v>
      </c>
      <c r="T208" s="163">
        <v>227</v>
      </c>
      <c r="U208" s="163">
        <v>102</v>
      </c>
      <c r="V208" s="163">
        <v>173</v>
      </c>
      <c r="W208" s="163">
        <v>51</v>
      </c>
      <c r="X208" s="163">
        <v>18</v>
      </c>
      <c r="Y208" s="163">
        <v>47</v>
      </c>
      <c r="Z208" s="163">
        <v>149</v>
      </c>
      <c r="AA208" s="164">
        <v>186</v>
      </c>
      <c r="AB208" s="164">
        <v>140</v>
      </c>
      <c r="AC208" s="163">
        <f t="shared" si="86"/>
        <v>5424</v>
      </c>
      <c r="AD208" s="163">
        <f t="shared" si="87"/>
        <v>4564</v>
      </c>
      <c r="AE208" s="233">
        <f t="shared" si="89"/>
        <v>345.45454545454544</v>
      </c>
      <c r="AF208" s="233">
        <f t="shared" si="88"/>
        <v>109.14285714285714</v>
      </c>
    </row>
    <row r="209" spans="2:38" ht="15.75" x14ac:dyDescent="0.25">
      <c r="B209" s="162" t="s">
        <v>91</v>
      </c>
      <c r="C209" s="163">
        <v>0</v>
      </c>
      <c r="D209" s="163">
        <v>0</v>
      </c>
      <c r="E209" s="163">
        <v>0</v>
      </c>
      <c r="F209" s="163">
        <v>0</v>
      </c>
      <c r="G209" s="163">
        <v>0</v>
      </c>
      <c r="H209" s="163">
        <v>0</v>
      </c>
      <c r="I209" s="163">
        <v>0</v>
      </c>
      <c r="J209" s="64">
        <v>322</v>
      </c>
      <c r="K209" s="163">
        <v>1089</v>
      </c>
      <c r="L209" s="163">
        <v>151</v>
      </c>
      <c r="M209" s="163">
        <v>162</v>
      </c>
      <c r="N209" s="163">
        <v>31</v>
      </c>
      <c r="O209" s="163">
        <v>104</v>
      </c>
      <c r="P209" s="163">
        <v>405</v>
      </c>
      <c r="Q209" s="163">
        <v>609</v>
      </c>
      <c r="R209" s="163">
        <v>685</v>
      </c>
      <c r="S209" s="163">
        <v>278</v>
      </c>
      <c r="T209" s="163">
        <v>202</v>
      </c>
      <c r="U209" s="163">
        <v>316</v>
      </c>
      <c r="V209" s="163">
        <v>230</v>
      </c>
      <c r="W209" s="163">
        <v>152</v>
      </c>
      <c r="X209" s="163">
        <v>107</v>
      </c>
      <c r="Y209" s="163">
        <v>51</v>
      </c>
      <c r="Z209" s="163">
        <v>429</v>
      </c>
      <c r="AA209" s="164">
        <v>130</v>
      </c>
      <c r="AB209" s="164">
        <v>246</v>
      </c>
      <c r="AC209" s="163">
        <f t="shared" si="86"/>
        <v>5699</v>
      </c>
      <c r="AD209" s="163">
        <f t="shared" si="87"/>
        <v>5377</v>
      </c>
      <c r="AE209" s="233">
        <f t="shared" si="89"/>
        <v>366.54545454545456</v>
      </c>
      <c r="AF209" s="233">
        <f t="shared" ref="AF209:AF214" si="90">AVERAGE(V209:AB209)</f>
        <v>192.14285714285714</v>
      </c>
    </row>
    <row r="210" spans="2:38" ht="15.75" x14ac:dyDescent="0.25">
      <c r="B210" s="162" t="s">
        <v>92</v>
      </c>
      <c r="C210" s="163">
        <v>0</v>
      </c>
      <c r="D210" s="163">
        <v>0</v>
      </c>
      <c r="E210" s="163">
        <v>0</v>
      </c>
      <c r="F210" s="163">
        <v>0</v>
      </c>
      <c r="G210" s="163">
        <v>0</v>
      </c>
      <c r="H210" s="163">
        <v>0</v>
      </c>
      <c r="I210" s="163">
        <v>0</v>
      </c>
      <c r="J210" s="64">
        <v>107</v>
      </c>
      <c r="K210" s="163">
        <v>0</v>
      </c>
      <c r="L210" s="163">
        <v>342</v>
      </c>
      <c r="M210" s="163">
        <v>483</v>
      </c>
      <c r="N210" s="163">
        <v>541</v>
      </c>
      <c r="O210" s="163">
        <v>304</v>
      </c>
      <c r="P210" s="163">
        <v>402</v>
      </c>
      <c r="Q210" s="163">
        <v>300</v>
      </c>
      <c r="R210" s="163">
        <v>222</v>
      </c>
      <c r="S210" s="163">
        <v>276</v>
      </c>
      <c r="T210" s="163">
        <v>523</v>
      </c>
      <c r="U210" s="163">
        <v>67</v>
      </c>
      <c r="V210" s="163">
        <v>145</v>
      </c>
      <c r="W210" s="163">
        <v>30</v>
      </c>
      <c r="X210" s="163">
        <v>45</v>
      </c>
      <c r="Y210" s="163">
        <v>18</v>
      </c>
      <c r="Z210" s="163">
        <v>98</v>
      </c>
      <c r="AA210" s="164">
        <v>133</v>
      </c>
      <c r="AB210" s="164">
        <v>102</v>
      </c>
      <c r="AC210" s="163">
        <f t="shared" si="86"/>
        <v>4138</v>
      </c>
      <c r="AD210" s="163">
        <f t="shared" si="87"/>
        <v>4031</v>
      </c>
      <c r="AE210" s="233">
        <f t="shared" si="89"/>
        <v>314.54545454545456</v>
      </c>
      <c r="AF210" s="233">
        <f t="shared" si="90"/>
        <v>81.571428571428569</v>
      </c>
    </row>
    <row r="211" spans="2:38" ht="15.75" x14ac:dyDescent="0.25">
      <c r="B211" s="162" t="s">
        <v>93</v>
      </c>
      <c r="C211" s="163">
        <v>0</v>
      </c>
      <c r="D211" s="163">
        <v>0</v>
      </c>
      <c r="E211" s="163">
        <v>0</v>
      </c>
      <c r="F211" s="163">
        <v>0</v>
      </c>
      <c r="G211" s="163">
        <v>0</v>
      </c>
      <c r="H211" s="163">
        <v>0</v>
      </c>
      <c r="I211" s="163">
        <v>0</v>
      </c>
      <c r="J211" s="64">
        <v>0</v>
      </c>
      <c r="K211" s="163">
        <v>0</v>
      </c>
      <c r="L211" s="163">
        <v>0</v>
      </c>
      <c r="M211" s="163">
        <v>8</v>
      </c>
      <c r="N211" s="163">
        <v>4</v>
      </c>
      <c r="O211" s="163">
        <v>0</v>
      </c>
      <c r="P211" s="163">
        <v>14</v>
      </c>
      <c r="Q211" s="163">
        <v>7</v>
      </c>
      <c r="R211" s="163">
        <v>103</v>
      </c>
      <c r="S211" s="163">
        <v>65</v>
      </c>
      <c r="T211" s="163">
        <v>7</v>
      </c>
      <c r="U211" s="163">
        <v>49</v>
      </c>
      <c r="V211" s="163">
        <v>25</v>
      </c>
      <c r="W211" s="163">
        <v>54</v>
      </c>
      <c r="X211" s="163">
        <v>8</v>
      </c>
      <c r="Y211" s="163">
        <v>52</v>
      </c>
      <c r="Z211" s="163">
        <v>101</v>
      </c>
      <c r="AA211" s="164">
        <v>35</v>
      </c>
      <c r="AB211" s="164">
        <v>144</v>
      </c>
      <c r="AC211" s="163">
        <f t="shared" si="86"/>
        <v>676</v>
      </c>
      <c r="AD211" s="163">
        <f t="shared" si="87"/>
        <v>676</v>
      </c>
      <c r="AE211" s="233">
        <f t="shared" si="89"/>
        <v>23.363636363636363</v>
      </c>
      <c r="AF211" s="233">
        <f t="shared" si="90"/>
        <v>59.857142857142854</v>
      </c>
      <c r="AL211" s="240"/>
    </row>
    <row r="212" spans="2:38" ht="15.75" x14ac:dyDescent="0.25">
      <c r="B212" s="162" t="s">
        <v>95</v>
      </c>
      <c r="C212" s="163">
        <v>0</v>
      </c>
      <c r="D212" s="163">
        <v>0</v>
      </c>
      <c r="E212" s="163">
        <v>0</v>
      </c>
      <c r="F212" s="163">
        <v>0</v>
      </c>
      <c r="G212" s="163">
        <v>0</v>
      </c>
      <c r="H212" s="163">
        <v>0</v>
      </c>
      <c r="I212" s="163">
        <v>0</v>
      </c>
      <c r="J212" s="64">
        <v>0</v>
      </c>
      <c r="K212" s="163">
        <v>0</v>
      </c>
      <c r="L212" s="163">
        <v>0</v>
      </c>
      <c r="M212" s="163">
        <v>0</v>
      </c>
      <c r="N212" s="163">
        <v>0</v>
      </c>
      <c r="O212" s="163">
        <v>0</v>
      </c>
      <c r="P212" s="163">
        <v>93</v>
      </c>
      <c r="Q212" s="163">
        <v>120</v>
      </c>
      <c r="R212" s="163">
        <v>117</v>
      </c>
      <c r="S212" s="163">
        <v>342</v>
      </c>
      <c r="T212" s="163">
        <v>415</v>
      </c>
      <c r="U212" s="163">
        <v>852</v>
      </c>
      <c r="V212" s="163">
        <v>184</v>
      </c>
      <c r="W212" s="163">
        <v>192</v>
      </c>
      <c r="X212" s="163">
        <v>78</v>
      </c>
      <c r="Y212" s="163">
        <v>98</v>
      </c>
      <c r="Z212" s="163">
        <v>77</v>
      </c>
      <c r="AA212" s="163">
        <v>119</v>
      </c>
      <c r="AB212" s="163">
        <v>69</v>
      </c>
      <c r="AC212" s="163">
        <f t="shared" si="86"/>
        <v>2756</v>
      </c>
      <c r="AD212" s="163">
        <f t="shared" si="87"/>
        <v>2756</v>
      </c>
      <c r="AE212" s="233">
        <f t="shared" si="89"/>
        <v>176.27272727272728</v>
      </c>
      <c r="AF212" s="233">
        <f t="shared" si="90"/>
        <v>116.71428571428571</v>
      </c>
      <c r="AL212" s="240"/>
    </row>
    <row r="213" spans="2:38" ht="15.75" x14ac:dyDescent="0.25">
      <c r="B213" s="162" t="s">
        <v>96</v>
      </c>
      <c r="C213" s="163">
        <v>0</v>
      </c>
      <c r="D213" s="163">
        <v>0</v>
      </c>
      <c r="E213" s="163">
        <v>0</v>
      </c>
      <c r="F213" s="163">
        <v>0</v>
      </c>
      <c r="G213" s="163">
        <v>0</v>
      </c>
      <c r="H213" s="163">
        <v>0</v>
      </c>
      <c r="I213" s="163">
        <v>0</v>
      </c>
      <c r="J213" s="64">
        <v>0</v>
      </c>
      <c r="K213" s="163">
        <v>0</v>
      </c>
      <c r="L213" s="163">
        <v>0</v>
      </c>
      <c r="M213" s="163">
        <v>0</v>
      </c>
      <c r="N213" s="163">
        <v>44</v>
      </c>
      <c r="O213" s="163">
        <v>0</v>
      </c>
      <c r="P213" s="163">
        <v>0</v>
      </c>
      <c r="Q213" s="163">
        <v>0</v>
      </c>
      <c r="R213" s="163">
        <v>43</v>
      </c>
      <c r="S213" s="163">
        <v>81</v>
      </c>
      <c r="T213" s="163">
        <v>32</v>
      </c>
      <c r="U213" s="163">
        <v>122</v>
      </c>
      <c r="V213" s="163">
        <v>167</v>
      </c>
      <c r="W213" s="163">
        <v>35</v>
      </c>
      <c r="X213" s="163">
        <v>20</v>
      </c>
      <c r="Y213" s="163">
        <v>41</v>
      </c>
      <c r="Z213" s="163">
        <v>42</v>
      </c>
      <c r="AA213" s="163">
        <v>38</v>
      </c>
      <c r="AB213" s="163">
        <v>15</v>
      </c>
      <c r="AC213" s="163">
        <f t="shared" si="86"/>
        <v>680</v>
      </c>
      <c r="AD213" s="163">
        <f t="shared" si="87"/>
        <v>680</v>
      </c>
      <c r="AE213" s="233">
        <f t="shared" si="89"/>
        <v>29.272727272727273</v>
      </c>
      <c r="AF213" s="233">
        <f t="shared" si="90"/>
        <v>51.142857142857146</v>
      </c>
      <c r="AL213" s="240"/>
    </row>
    <row r="214" spans="2:38" ht="15.75" x14ac:dyDescent="0.25">
      <c r="B214" s="162" t="s">
        <v>97</v>
      </c>
      <c r="C214" s="163">
        <v>0</v>
      </c>
      <c r="D214" s="163">
        <v>83</v>
      </c>
      <c r="E214" s="163">
        <v>0</v>
      </c>
      <c r="F214" s="163">
        <v>0</v>
      </c>
      <c r="G214" s="163">
        <v>143</v>
      </c>
      <c r="H214" s="163">
        <v>0</v>
      </c>
      <c r="I214" s="163">
        <v>0</v>
      </c>
      <c r="J214" s="64">
        <v>77</v>
      </c>
      <c r="K214" s="163">
        <v>2</v>
      </c>
      <c r="L214" s="163">
        <v>15</v>
      </c>
      <c r="M214" s="163">
        <v>2</v>
      </c>
      <c r="N214" s="163">
        <v>213</v>
      </c>
      <c r="O214" s="163">
        <v>161</v>
      </c>
      <c r="P214" s="163">
        <v>86</v>
      </c>
      <c r="Q214" s="163">
        <v>175</v>
      </c>
      <c r="R214" s="163">
        <v>82</v>
      </c>
      <c r="S214" s="163">
        <v>115</v>
      </c>
      <c r="T214" s="163">
        <v>65</v>
      </c>
      <c r="U214" s="163">
        <v>179</v>
      </c>
      <c r="V214" s="163">
        <v>100</v>
      </c>
      <c r="W214" s="163">
        <v>70</v>
      </c>
      <c r="X214" s="163">
        <v>138</v>
      </c>
      <c r="Y214" s="163">
        <v>19</v>
      </c>
      <c r="Z214" s="163">
        <v>96</v>
      </c>
      <c r="AA214" s="163">
        <v>149</v>
      </c>
      <c r="AB214" s="163">
        <v>180</v>
      </c>
      <c r="AC214" s="163">
        <f t="shared" si="86"/>
        <v>2150</v>
      </c>
      <c r="AD214" s="163">
        <f t="shared" si="87"/>
        <v>1847</v>
      </c>
      <c r="AE214" s="233">
        <f t="shared" si="89"/>
        <v>99.545454545454547</v>
      </c>
      <c r="AF214" s="233">
        <f t="shared" si="90"/>
        <v>107.42857142857143</v>
      </c>
    </row>
    <row r="215" spans="2:38" ht="15.75" x14ac:dyDescent="0.25">
      <c r="B215" s="225" t="s">
        <v>2</v>
      </c>
      <c r="C215" s="225">
        <f t="shared" ref="C215:X215" si="91">SUM(C203:C214)</f>
        <v>84</v>
      </c>
      <c r="D215" s="225">
        <f t="shared" si="91"/>
        <v>425</v>
      </c>
      <c r="E215" s="225">
        <f t="shared" si="91"/>
        <v>394</v>
      </c>
      <c r="F215" s="225">
        <f t="shared" si="91"/>
        <v>159</v>
      </c>
      <c r="G215" s="225">
        <f t="shared" si="91"/>
        <v>725</v>
      </c>
      <c r="H215" s="225">
        <f t="shared" si="91"/>
        <v>516</v>
      </c>
      <c r="I215" s="225">
        <f t="shared" si="91"/>
        <v>1305</v>
      </c>
      <c r="J215" s="225">
        <f t="shared" si="91"/>
        <v>2272</v>
      </c>
      <c r="K215" s="225">
        <f t="shared" si="91"/>
        <v>5229</v>
      </c>
      <c r="L215" s="225">
        <f t="shared" si="91"/>
        <v>3185</v>
      </c>
      <c r="M215" s="225">
        <f t="shared" si="91"/>
        <v>4533</v>
      </c>
      <c r="N215" s="225">
        <f t="shared" si="91"/>
        <v>3737</v>
      </c>
      <c r="O215" s="225">
        <f t="shared" si="91"/>
        <v>6001</v>
      </c>
      <c r="P215" s="225">
        <f t="shared" si="91"/>
        <v>5300</v>
      </c>
      <c r="Q215" s="225">
        <f t="shared" si="91"/>
        <v>4240</v>
      </c>
      <c r="R215" s="225">
        <f t="shared" si="91"/>
        <v>3026</v>
      </c>
      <c r="S215" s="225">
        <f t="shared" si="91"/>
        <v>2511</v>
      </c>
      <c r="T215" s="225">
        <f t="shared" si="91"/>
        <v>2626</v>
      </c>
      <c r="U215" s="225">
        <f t="shared" si="91"/>
        <v>2229</v>
      </c>
      <c r="V215" s="225">
        <f t="shared" si="91"/>
        <v>1792</v>
      </c>
      <c r="W215" s="225">
        <f t="shared" si="91"/>
        <v>901</v>
      </c>
      <c r="X215" s="225">
        <f t="shared" si="91"/>
        <v>831</v>
      </c>
      <c r="Y215" s="225">
        <v>549</v>
      </c>
      <c r="Z215" s="225">
        <f t="shared" ref="Z215:AF215" si="92">SUM(Z203:Z214)</f>
        <v>1158</v>
      </c>
      <c r="AA215" s="225">
        <f t="shared" si="92"/>
        <v>1051</v>
      </c>
      <c r="AB215" s="225">
        <f t="shared" si="92"/>
        <v>1040</v>
      </c>
      <c r="AC215" s="225">
        <f t="shared" si="92"/>
        <v>55819</v>
      </c>
      <c r="AD215" s="225">
        <f t="shared" si="92"/>
        <v>49939</v>
      </c>
      <c r="AE215" s="236">
        <f t="shared" si="92"/>
        <v>3874.2727272727275</v>
      </c>
      <c r="AF215" s="236">
        <f t="shared" si="92"/>
        <v>1045.9999999999998</v>
      </c>
    </row>
    <row r="216" spans="2:38" ht="15.75" x14ac:dyDescent="0.25">
      <c r="B216" s="237" t="str">
        <f>B$153</f>
        <v>Atualizado até 25/01/2021</v>
      </c>
      <c r="C216" s="238"/>
      <c r="D216" s="238"/>
      <c r="E216" s="238"/>
      <c r="F216" s="238"/>
      <c r="G216" s="238"/>
      <c r="H216" s="238"/>
      <c r="I216" s="238"/>
      <c r="J216" s="238"/>
      <c r="K216" s="238"/>
      <c r="L216" s="238"/>
      <c r="M216" s="238"/>
      <c r="N216" s="238"/>
      <c r="O216" s="238"/>
      <c r="P216" s="238"/>
      <c r="Q216" s="238"/>
      <c r="R216" s="238"/>
      <c r="S216" s="238"/>
      <c r="T216" s="238"/>
      <c r="U216" s="238"/>
      <c r="V216" s="238"/>
      <c r="W216" s="238"/>
      <c r="X216" s="238"/>
      <c r="Y216" s="238"/>
      <c r="Z216" s="238"/>
      <c r="AA216" s="238"/>
      <c r="AB216" s="238"/>
      <c r="AC216" s="238"/>
      <c r="AD216" s="238"/>
    </row>
    <row r="217" spans="2:38" ht="16.5" thickBot="1" x14ac:dyDescent="0.3">
      <c r="B217" s="237"/>
      <c r="C217" s="119"/>
      <c r="D217" s="119"/>
      <c r="E217" s="119"/>
      <c r="F217" s="119"/>
      <c r="G217" s="119"/>
      <c r="H217" s="119"/>
      <c r="I217" s="119"/>
      <c r="J217" s="119"/>
      <c r="K217" s="119"/>
      <c r="L217" s="119"/>
      <c r="M217" s="119"/>
      <c r="N217" s="119"/>
      <c r="O217" s="119"/>
      <c r="P217" s="119"/>
      <c r="Q217" s="119"/>
      <c r="R217" s="119"/>
      <c r="S217" s="119"/>
      <c r="T217" s="119"/>
      <c r="U217" s="119"/>
      <c r="V217" s="119"/>
      <c r="W217" s="119"/>
      <c r="X217" s="119"/>
      <c r="Y217" s="119"/>
      <c r="Z217" s="119"/>
      <c r="AA217" s="119"/>
      <c r="AB217" s="119"/>
      <c r="AC217" s="238"/>
      <c r="AD217" s="238"/>
    </row>
    <row r="218" spans="2:38" ht="37.5" x14ac:dyDescent="0.25">
      <c r="B218" s="155" t="s">
        <v>107</v>
      </c>
      <c r="C218" s="156">
        <v>1995</v>
      </c>
      <c r="D218" s="156">
        <v>1996</v>
      </c>
      <c r="E218" s="156">
        <v>1997</v>
      </c>
      <c r="F218" s="156">
        <v>1998</v>
      </c>
      <c r="G218" s="156">
        <v>1999</v>
      </c>
      <c r="H218" s="156">
        <v>2000</v>
      </c>
      <c r="I218" s="156">
        <v>2001</v>
      </c>
      <c r="J218" s="156">
        <v>2002</v>
      </c>
      <c r="K218" s="156">
        <v>2003</v>
      </c>
      <c r="L218" s="156">
        <v>2004</v>
      </c>
      <c r="M218" s="156">
        <v>2005</v>
      </c>
      <c r="N218" s="156">
        <v>2006</v>
      </c>
      <c r="O218" s="156">
        <v>2007</v>
      </c>
      <c r="P218" s="156">
        <v>2008</v>
      </c>
      <c r="Q218" s="156">
        <v>2009</v>
      </c>
      <c r="R218" s="156">
        <v>2010</v>
      </c>
      <c r="S218" s="156">
        <v>2011</v>
      </c>
      <c r="T218" s="156">
        <v>2012</v>
      </c>
      <c r="U218" s="156">
        <v>2013</v>
      </c>
      <c r="V218" s="156">
        <v>2014</v>
      </c>
      <c r="W218" s="156">
        <v>2015</v>
      </c>
      <c r="X218" s="156">
        <v>2016</v>
      </c>
      <c r="Y218" s="156">
        <v>2017</v>
      </c>
      <c r="Z218" s="156">
        <v>2018</v>
      </c>
      <c r="AA218" s="156">
        <v>2019</v>
      </c>
      <c r="AB218" s="157">
        <v>2020</v>
      </c>
      <c r="AC218" s="158" t="s">
        <v>81</v>
      </c>
      <c r="AD218" s="243" t="s">
        <v>82</v>
      </c>
      <c r="AE218" s="160" t="s">
        <v>83</v>
      </c>
      <c r="AF218" s="161" t="s">
        <v>84</v>
      </c>
    </row>
    <row r="219" spans="2:38" ht="15.75" x14ac:dyDescent="0.25">
      <c r="B219" s="162" t="s">
        <v>85</v>
      </c>
      <c r="C219" s="239">
        <v>0.39285714285714285</v>
      </c>
      <c r="D219" s="239">
        <v>0</v>
      </c>
      <c r="E219" s="239">
        <v>0.87563451776649748</v>
      </c>
      <c r="F219" s="239">
        <v>0</v>
      </c>
      <c r="G219" s="239">
        <v>0</v>
      </c>
      <c r="H219" s="239">
        <v>0</v>
      </c>
      <c r="I219" s="239">
        <v>4.2145593869731802E-2</v>
      </c>
      <c r="J219" s="244">
        <v>1.7605633802816902E-2</v>
      </c>
      <c r="K219" s="244">
        <v>2.6200038248231021E-2</v>
      </c>
      <c r="L219" s="244">
        <v>7.2527472527472533E-2</v>
      </c>
      <c r="M219" s="245">
        <v>7.8535186410765498E-2</v>
      </c>
      <c r="N219" s="245">
        <f>N203/N$215</f>
        <v>0.11078405137811079</v>
      </c>
      <c r="O219" s="244">
        <v>9.1651391434760879E-3</v>
      </c>
      <c r="P219" s="244">
        <f t="shared" ref="P219:R230" si="93">P203/P$215</f>
        <v>1.5660377358490567E-2</v>
      </c>
      <c r="Q219" s="244">
        <f t="shared" si="93"/>
        <v>3.7735849056603772E-2</v>
      </c>
      <c r="R219" s="244">
        <f t="shared" si="93"/>
        <v>3.0403172504957041E-2</v>
      </c>
      <c r="S219" s="244">
        <v>2.1903624054161689E-2</v>
      </c>
      <c r="T219" s="244">
        <v>8.1257186661556152E-2</v>
      </c>
      <c r="U219" s="244">
        <v>1.7048003589053388E-2</v>
      </c>
      <c r="V219" s="244">
        <v>5.4129464285714288E-2</v>
      </c>
      <c r="W219" s="244">
        <f t="shared" ref="W219:AF231" si="94">W203/W$215</f>
        <v>2.2197558268590455E-3</v>
      </c>
      <c r="X219" s="244">
        <f t="shared" si="94"/>
        <v>5.7761732851985562E-2</v>
      </c>
      <c r="Y219" s="244">
        <f t="shared" si="94"/>
        <v>6.0109289617486336E-2</v>
      </c>
      <c r="Z219" s="244">
        <f t="shared" si="94"/>
        <v>0</v>
      </c>
      <c r="AA219" s="244">
        <f t="shared" si="94"/>
        <v>4.1864890580399619E-2</v>
      </c>
      <c r="AB219" s="246">
        <f t="shared" si="94"/>
        <v>1.7307692307692309E-2</v>
      </c>
      <c r="AC219" s="247">
        <f t="shared" si="94"/>
        <v>4.5647539368315448E-2</v>
      </c>
      <c r="AD219" s="246">
        <f t="shared" si="94"/>
        <v>4.1550691844049741E-2</v>
      </c>
      <c r="AE219" s="247">
        <f t="shared" si="94"/>
        <v>4.3011004998005489E-2</v>
      </c>
      <c r="AF219" s="248">
        <f t="shared" si="94"/>
        <v>3.3051078940180285E-2</v>
      </c>
    </row>
    <row r="220" spans="2:38" ht="15.75" x14ac:dyDescent="0.25">
      <c r="B220" s="162" t="s">
        <v>86</v>
      </c>
      <c r="C220" s="249">
        <v>0.6071428571428571</v>
      </c>
      <c r="D220" s="249">
        <v>0.62117647058823533</v>
      </c>
      <c r="E220" s="249">
        <v>1.015228426395939E-2</v>
      </c>
      <c r="F220" s="249">
        <v>1</v>
      </c>
      <c r="G220" s="249">
        <v>0.8027586206896552</v>
      </c>
      <c r="H220" s="249">
        <v>0.54263565891472865</v>
      </c>
      <c r="I220" s="249">
        <v>0.75095785440613028</v>
      </c>
      <c r="J220" s="245">
        <v>0.56073943661971826</v>
      </c>
      <c r="K220" s="245">
        <v>0.6020271562440237</v>
      </c>
      <c r="L220" s="245">
        <v>0.41601255886970173</v>
      </c>
      <c r="M220" s="244">
        <v>0.31016986543128172</v>
      </c>
      <c r="N220" s="245">
        <f>N204/N$215</f>
        <v>0.37275889751137276</v>
      </c>
      <c r="O220" s="245">
        <v>0.24412597900349942</v>
      </c>
      <c r="P220" s="245">
        <f t="shared" si="93"/>
        <v>0.19716981132075473</v>
      </c>
      <c r="Q220" s="244">
        <f t="shared" si="93"/>
        <v>0.14245283018867924</v>
      </c>
      <c r="R220" s="245">
        <f t="shared" si="93"/>
        <v>0.26173165895571709</v>
      </c>
      <c r="S220" s="245">
        <v>0.21107128634010355</v>
      </c>
      <c r="T220" s="245">
        <v>0.19816021464162514</v>
      </c>
      <c r="U220" s="244">
        <v>0.12741139524450426</v>
      </c>
      <c r="V220" s="245">
        <v>0.17801339285714285</v>
      </c>
      <c r="W220" s="245">
        <f t="shared" si="94"/>
        <v>0.20088790233074361</v>
      </c>
      <c r="X220" s="245">
        <f t="shared" si="94"/>
        <v>0.2575210589651023</v>
      </c>
      <c r="Y220" s="245">
        <f t="shared" si="94"/>
        <v>0.26411657559198543</v>
      </c>
      <c r="Z220" s="244">
        <f t="shared" si="94"/>
        <v>0.10189982728842832</v>
      </c>
      <c r="AA220" s="245">
        <f t="shared" si="94"/>
        <v>0.13320647002854424</v>
      </c>
      <c r="AB220" s="250">
        <f t="shared" si="94"/>
        <v>4.3269230769230768E-2</v>
      </c>
      <c r="AC220" s="247">
        <f t="shared" si="94"/>
        <v>0.30957200953080494</v>
      </c>
      <c r="AD220" s="246">
        <f t="shared" si="94"/>
        <v>0.27405434630248904</v>
      </c>
      <c r="AE220" s="247">
        <f t="shared" si="94"/>
        <v>0.29387333693127154</v>
      </c>
      <c r="AF220" s="248">
        <f t="shared" si="94"/>
        <v>0.15869980879541112</v>
      </c>
      <c r="AG220" s="240"/>
      <c r="AH220" s="240"/>
      <c r="AI220" s="240"/>
    </row>
    <row r="221" spans="2:38" ht="15.75" x14ac:dyDescent="0.25">
      <c r="B221" s="162" t="s">
        <v>87</v>
      </c>
      <c r="C221" s="239">
        <v>0</v>
      </c>
      <c r="D221" s="239">
        <v>0</v>
      </c>
      <c r="E221" s="239">
        <v>0</v>
      </c>
      <c r="F221" s="239">
        <v>0</v>
      </c>
      <c r="G221" s="239">
        <v>0</v>
      </c>
      <c r="H221" s="239">
        <v>0</v>
      </c>
      <c r="I221" s="239">
        <v>0</v>
      </c>
      <c r="J221" s="244">
        <v>0</v>
      </c>
      <c r="K221" s="244">
        <v>0</v>
      </c>
      <c r="L221" s="244">
        <v>9.1051805337519619E-3</v>
      </c>
      <c r="M221" s="244">
        <v>2.7354952570041915E-2</v>
      </c>
      <c r="N221" s="244">
        <f>N205/N$215</f>
        <v>3.1576130586031578E-2</v>
      </c>
      <c r="O221" s="244">
        <v>3.7827028828528578E-2</v>
      </c>
      <c r="P221" s="244">
        <f t="shared" si="93"/>
        <v>4.4905660377358492E-2</v>
      </c>
      <c r="Q221" s="244">
        <f t="shared" si="93"/>
        <v>2.6179245283018869E-2</v>
      </c>
      <c r="R221" s="244">
        <f t="shared" si="93"/>
        <v>2.8420356906807668E-2</v>
      </c>
      <c r="S221" s="244">
        <v>6.2923138191955399E-2</v>
      </c>
      <c r="T221" s="244">
        <v>3.6029129934840934E-2</v>
      </c>
      <c r="U221" s="244">
        <v>3.0506953790937642E-2</v>
      </c>
      <c r="V221" s="244">
        <v>1.7299107142857144E-2</v>
      </c>
      <c r="W221" s="244">
        <f t="shared" si="94"/>
        <v>4.1065482796892344E-2</v>
      </c>
      <c r="X221" s="244">
        <f t="shared" si="94"/>
        <v>2.4067388688327317E-2</v>
      </c>
      <c r="Y221" s="244">
        <f t="shared" si="94"/>
        <v>1.8214936247723135E-2</v>
      </c>
      <c r="Z221" s="244">
        <f t="shared" si="94"/>
        <v>2.5906735751295338E-3</v>
      </c>
      <c r="AA221" s="244">
        <f t="shared" si="94"/>
        <v>2.6641294005708849E-2</v>
      </c>
      <c r="AB221" s="246">
        <f t="shared" si="94"/>
        <v>9.6153846153846159E-3</v>
      </c>
      <c r="AC221" s="247">
        <f t="shared" si="94"/>
        <v>2.4937745212203731E-2</v>
      </c>
      <c r="AD221" s="246">
        <f t="shared" si="94"/>
        <v>2.787400628767096E-2</v>
      </c>
      <c r="AE221" s="247">
        <f t="shared" si="94"/>
        <v>2.9401412581833538E-2</v>
      </c>
      <c r="AF221" s="248">
        <f t="shared" si="94"/>
        <v>1.8983884184649007E-2</v>
      </c>
    </row>
    <row r="222" spans="2:38" ht="15.75" x14ac:dyDescent="0.25">
      <c r="B222" s="162" t="s">
        <v>88</v>
      </c>
      <c r="C222" s="239">
        <v>0</v>
      </c>
      <c r="D222" s="239">
        <v>0</v>
      </c>
      <c r="E222" s="239">
        <v>0</v>
      </c>
      <c r="F222" s="239">
        <v>0</v>
      </c>
      <c r="G222" s="239">
        <v>0</v>
      </c>
      <c r="H222" s="239">
        <v>0</v>
      </c>
      <c r="I222" s="239">
        <v>0</v>
      </c>
      <c r="J222" s="244">
        <v>0</v>
      </c>
      <c r="K222" s="244">
        <v>0</v>
      </c>
      <c r="L222" s="244">
        <v>5.4631083202511775E-2</v>
      </c>
      <c r="M222" s="244">
        <v>0</v>
      </c>
      <c r="N222" s="244">
        <f>N206/N$215</f>
        <v>2.3280706449023282E-2</v>
      </c>
      <c r="O222" s="244">
        <v>0</v>
      </c>
      <c r="P222" s="244">
        <f t="shared" si="93"/>
        <v>8.8679245283018876E-3</v>
      </c>
      <c r="Q222" s="244">
        <f t="shared" si="93"/>
        <v>2.311320754716981E-2</v>
      </c>
      <c r="R222" s="244">
        <f t="shared" si="93"/>
        <v>0</v>
      </c>
      <c r="S222" s="244">
        <v>1.0354440461967344E-2</v>
      </c>
      <c r="T222" s="244">
        <v>8.0490609428899955E-3</v>
      </c>
      <c r="U222" s="244">
        <v>4.5760430686406457E-2</v>
      </c>
      <c r="V222" s="245">
        <v>0.15178571428571427</v>
      </c>
      <c r="W222" s="245">
        <f t="shared" si="94"/>
        <v>0.1076581576026637</v>
      </c>
      <c r="X222" s="244">
        <f t="shared" si="94"/>
        <v>0.1095066185318893</v>
      </c>
      <c r="Y222" s="244">
        <f t="shared" si="94"/>
        <v>6.3752276867030971E-2</v>
      </c>
      <c r="Z222" s="244">
        <f t="shared" si="94"/>
        <v>3.8860103626943004E-2</v>
      </c>
      <c r="AA222" s="244">
        <f t="shared" si="94"/>
        <v>4.6622264509990484E-2</v>
      </c>
      <c r="AB222" s="246">
        <f t="shared" si="94"/>
        <v>6.8269230769230763E-2</v>
      </c>
      <c r="AC222" s="247">
        <f t="shared" si="94"/>
        <v>2.1766781920134721E-2</v>
      </c>
      <c r="AD222" s="246">
        <f t="shared" si="94"/>
        <v>2.4329682212299003E-2</v>
      </c>
      <c r="AE222" s="247">
        <f t="shared" si="94"/>
        <v>1.3022972053405918E-2</v>
      </c>
      <c r="AF222" s="248">
        <f t="shared" si="94"/>
        <v>9.0139306200491695E-2</v>
      </c>
    </row>
    <row r="223" spans="2:38" ht="15.75" x14ac:dyDescent="0.25">
      <c r="B223" s="162" t="s">
        <v>89</v>
      </c>
      <c r="C223" s="239">
        <v>0</v>
      </c>
      <c r="D223" s="239">
        <v>0.18352941176470589</v>
      </c>
      <c r="E223" s="239">
        <v>0.11421319796954314</v>
      </c>
      <c r="F223" s="239">
        <v>0</v>
      </c>
      <c r="G223" s="239">
        <v>0</v>
      </c>
      <c r="H223" s="239">
        <v>4.2635658914728682E-2</v>
      </c>
      <c r="I223" s="239">
        <v>5.8237547892720308E-2</v>
      </c>
      <c r="J223" s="244">
        <v>0</v>
      </c>
      <c r="K223" s="244">
        <v>0.13214763817173455</v>
      </c>
      <c r="L223" s="244">
        <v>0.12119309262166406</v>
      </c>
      <c r="M223" s="245">
        <v>0.2914184866534304</v>
      </c>
      <c r="N223" s="244">
        <f>N207/N$215</f>
        <v>7.7334760503077332E-2</v>
      </c>
      <c r="O223" s="245">
        <v>0.51774704215964007</v>
      </c>
      <c r="P223" s="245">
        <f t="shared" si="93"/>
        <v>0.48169811320754718</v>
      </c>
      <c r="Q223" s="245">
        <f t="shared" si="93"/>
        <v>0.44033018867924528</v>
      </c>
      <c r="R223" s="245">
        <f t="shared" si="93"/>
        <v>0.16589557171183081</v>
      </c>
      <c r="S223" s="244">
        <v>0.19315013938669853</v>
      </c>
      <c r="T223" s="244">
        <v>0.11345343043311613</v>
      </c>
      <c r="U223" s="244">
        <v>2.243158366980709E-2</v>
      </c>
      <c r="V223" s="244">
        <v>2.734375E-2</v>
      </c>
      <c r="W223" s="244">
        <f t="shared" si="94"/>
        <v>0</v>
      </c>
      <c r="X223" s="244">
        <f t="shared" si="94"/>
        <v>5.2948255114320095E-2</v>
      </c>
      <c r="Y223" s="244">
        <f t="shared" si="94"/>
        <v>0</v>
      </c>
      <c r="Z223" s="244">
        <f t="shared" si="94"/>
        <v>0</v>
      </c>
      <c r="AA223" s="244">
        <f t="shared" si="94"/>
        <v>0</v>
      </c>
      <c r="AB223" s="246">
        <f t="shared" si="94"/>
        <v>0</v>
      </c>
      <c r="AC223" s="247">
        <f t="shared" si="94"/>
        <v>0.21249037066231929</v>
      </c>
      <c r="AD223" s="246">
        <f t="shared" si="94"/>
        <v>0.23308436292276577</v>
      </c>
      <c r="AE223" s="247">
        <f t="shared" si="94"/>
        <v>0.27094821315437501</v>
      </c>
      <c r="AF223" s="248">
        <f t="shared" si="94"/>
        <v>1.2701447691887465E-2</v>
      </c>
    </row>
    <row r="224" spans="2:38" ht="15.75" x14ac:dyDescent="0.25">
      <c r="B224" s="162" t="s">
        <v>90</v>
      </c>
      <c r="C224" s="239">
        <v>0</v>
      </c>
      <c r="D224" s="239">
        <v>0</v>
      </c>
      <c r="E224" s="239">
        <v>0</v>
      </c>
      <c r="F224" s="239">
        <v>0</v>
      </c>
      <c r="G224" s="239">
        <v>0</v>
      </c>
      <c r="H224" s="239">
        <v>0.41472868217054265</v>
      </c>
      <c r="I224" s="239">
        <v>0.14865900383141761</v>
      </c>
      <c r="J224" s="244">
        <v>0.198943661971831</v>
      </c>
      <c r="K224" s="244">
        <v>3.098106712564544E-2</v>
      </c>
      <c r="L224" s="244">
        <v>0.16703296703296702</v>
      </c>
      <c r="M224" s="244">
        <v>0.14802559011692037</v>
      </c>
      <c r="N224" s="244">
        <v>0.16135937918116136</v>
      </c>
      <c r="O224" s="244">
        <v>9.6317280453257784E-2</v>
      </c>
      <c r="P224" s="244">
        <f t="shared" si="93"/>
        <v>6.3018867924528307E-2</v>
      </c>
      <c r="Q224" s="244">
        <f t="shared" si="93"/>
        <v>4.4575471698113205E-2</v>
      </c>
      <c r="R224" s="244">
        <f t="shared" si="93"/>
        <v>9.9801718440185067E-2</v>
      </c>
      <c r="S224" s="244">
        <v>3.9824771007566706E-2</v>
      </c>
      <c r="T224" s="244">
        <v>8.623993867382139E-2</v>
      </c>
      <c r="U224" s="244">
        <v>4.5760430686406457E-2</v>
      </c>
      <c r="V224" s="245">
        <v>9.6540178571428575E-2</v>
      </c>
      <c r="W224" s="244">
        <f t="shared" si="94"/>
        <v>5.6603773584905662E-2</v>
      </c>
      <c r="X224" s="244">
        <f t="shared" si="94"/>
        <v>2.1660649819494584E-2</v>
      </c>
      <c r="Y224" s="244">
        <f t="shared" si="94"/>
        <v>8.5610200364298727E-2</v>
      </c>
      <c r="Z224" s="245">
        <f t="shared" si="94"/>
        <v>0.12867012089810018</v>
      </c>
      <c r="AA224" s="245">
        <f t="shared" si="94"/>
        <v>0.17697431018078022</v>
      </c>
      <c r="AB224" s="250">
        <f t="shared" si="94"/>
        <v>0.13461538461538461</v>
      </c>
      <c r="AC224" s="247">
        <f t="shared" si="94"/>
        <v>9.7171214102724876E-2</v>
      </c>
      <c r="AD224" s="246">
        <f t="shared" si="94"/>
        <v>9.1391497627105064E-2</v>
      </c>
      <c r="AE224" s="247">
        <f t="shared" si="94"/>
        <v>8.9166295140436905E-2</v>
      </c>
      <c r="AF224" s="248">
        <f t="shared" si="94"/>
        <v>0.10434307566238735</v>
      </c>
    </row>
    <row r="225" spans="2:32" ht="15.75" x14ac:dyDescent="0.25">
      <c r="B225" s="162" t="s">
        <v>91</v>
      </c>
      <c r="C225" s="239">
        <v>0</v>
      </c>
      <c r="D225" s="239">
        <v>0</v>
      </c>
      <c r="E225" s="239">
        <v>0</v>
      </c>
      <c r="F225" s="239">
        <v>0</v>
      </c>
      <c r="G225" s="239">
        <v>0</v>
      </c>
      <c r="H225" s="239">
        <v>0</v>
      </c>
      <c r="I225" s="239">
        <v>0</v>
      </c>
      <c r="J225" s="244">
        <v>0.14172535211267606</v>
      </c>
      <c r="K225" s="244">
        <v>0.20826161790017211</v>
      </c>
      <c r="L225" s="244">
        <v>4.7409733124018839E-2</v>
      </c>
      <c r="M225" s="244">
        <v>3.5737921906022499E-2</v>
      </c>
      <c r="N225" s="244">
        <v>8.2954241370082962E-3</v>
      </c>
      <c r="O225" s="244">
        <v>1.7330444925845692E-2</v>
      </c>
      <c r="P225" s="244">
        <f t="shared" si="93"/>
        <v>7.6415094339622638E-2</v>
      </c>
      <c r="Q225" s="244">
        <f t="shared" si="93"/>
        <v>0.14363207547169812</v>
      </c>
      <c r="R225" s="245">
        <f t="shared" si="93"/>
        <v>0.22637144745538665</v>
      </c>
      <c r="S225" s="244">
        <v>0.11071286340103545</v>
      </c>
      <c r="T225" s="244">
        <v>7.74243004982752E-2</v>
      </c>
      <c r="U225" s="244">
        <v>0.14176760879318079</v>
      </c>
      <c r="V225" s="245">
        <v>0.12834821428571427</v>
      </c>
      <c r="W225" s="245">
        <f t="shared" si="94"/>
        <v>0.16870144284128746</v>
      </c>
      <c r="X225" s="244">
        <f t="shared" si="94"/>
        <v>0.12876052948255115</v>
      </c>
      <c r="Y225" s="244">
        <f t="shared" si="94"/>
        <v>9.2896174863387984E-2</v>
      </c>
      <c r="Z225" s="245">
        <f t="shared" si="94"/>
        <v>0.3704663212435233</v>
      </c>
      <c r="AA225" s="244">
        <f t="shared" si="94"/>
        <v>0.12369172216936251</v>
      </c>
      <c r="AB225" s="246">
        <f t="shared" si="94"/>
        <v>0.23653846153846153</v>
      </c>
      <c r="AC225" s="247">
        <f t="shared" si="94"/>
        <v>0.10209785198588295</v>
      </c>
      <c r="AD225" s="246">
        <f t="shared" si="94"/>
        <v>0.10767135905805082</v>
      </c>
      <c r="AE225" s="247">
        <f t="shared" si="94"/>
        <v>9.4610132106905692E-2</v>
      </c>
      <c r="AF225" s="248">
        <f t="shared" si="94"/>
        <v>0.18369298006009291</v>
      </c>
    </row>
    <row r="226" spans="2:32" ht="15.75" x14ac:dyDescent="0.25">
      <c r="B226" s="162" t="s">
        <v>92</v>
      </c>
      <c r="C226" s="239">
        <v>0</v>
      </c>
      <c r="D226" s="239">
        <v>0</v>
      </c>
      <c r="E226" s="239">
        <v>0</v>
      </c>
      <c r="F226" s="239">
        <v>0</v>
      </c>
      <c r="G226" s="239">
        <v>0</v>
      </c>
      <c r="H226" s="239">
        <v>0</v>
      </c>
      <c r="I226" s="239">
        <v>0</v>
      </c>
      <c r="J226" s="244">
        <v>4.7095070422535211E-2</v>
      </c>
      <c r="K226" s="244">
        <v>0</v>
      </c>
      <c r="L226" s="244">
        <v>0.10737833594976452</v>
      </c>
      <c r="M226" s="244">
        <v>0.10655195234943746</v>
      </c>
      <c r="N226" s="244">
        <v>0.14476853090714478</v>
      </c>
      <c r="O226" s="244">
        <v>5.0658223629395101E-2</v>
      </c>
      <c r="P226" s="244">
        <f t="shared" si="93"/>
        <v>7.5849056603773585E-2</v>
      </c>
      <c r="Q226" s="244">
        <f t="shared" si="93"/>
        <v>7.0754716981132074E-2</v>
      </c>
      <c r="R226" s="244">
        <f t="shared" si="93"/>
        <v>7.3364177131526764E-2</v>
      </c>
      <c r="S226" s="244">
        <v>0.10991636798088411</v>
      </c>
      <c r="T226" s="244">
        <v>0.20045994633959371</v>
      </c>
      <c r="U226" s="244">
        <v>3.0058322117541499E-2</v>
      </c>
      <c r="V226" s="244">
        <v>8.0915178571428575E-2</v>
      </c>
      <c r="W226" s="244">
        <f t="shared" si="94"/>
        <v>3.3296337402885685E-2</v>
      </c>
      <c r="X226" s="244">
        <f t="shared" si="94"/>
        <v>5.4151624548736461E-2</v>
      </c>
      <c r="Y226" s="244">
        <f t="shared" si="94"/>
        <v>3.2786885245901641E-2</v>
      </c>
      <c r="Z226" s="244">
        <f t="shared" si="94"/>
        <v>8.46286701208981E-2</v>
      </c>
      <c r="AA226" s="245">
        <f t="shared" si="94"/>
        <v>0.12654614652711704</v>
      </c>
      <c r="AB226" s="250">
        <f t="shared" si="94"/>
        <v>9.8076923076923075E-2</v>
      </c>
      <c r="AC226" s="247">
        <f t="shared" si="94"/>
        <v>7.413246385639298E-2</v>
      </c>
      <c r="AD226" s="246">
        <f t="shared" si="94"/>
        <v>8.0718476541380479E-2</v>
      </c>
      <c r="AE226" s="247">
        <f t="shared" si="94"/>
        <v>8.1188258206818881E-2</v>
      </c>
      <c r="AF226" s="248">
        <f t="shared" si="94"/>
        <v>7.7984157334061749E-2</v>
      </c>
    </row>
    <row r="227" spans="2:32" ht="15.75" x14ac:dyDescent="0.25">
      <c r="B227" s="162" t="s">
        <v>93</v>
      </c>
      <c r="C227" s="239">
        <v>0</v>
      </c>
      <c r="D227" s="239">
        <v>0</v>
      </c>
      <c r="E227" s="239">
        <v>0</v>
      </c>
      <c r="F227" s="239">
        <v>0</v>
      </c>
      <c r="G227" s="239">
        <v>0</v>
      </c>
      <c r="H227" s="239">
        <v>0</v>
      </c>
      <c r="I227" s="239">
        <v>0</v>
      </c>
      <c r="J227" s="244">
        <v>0</v>
      </c>
      <c r="K227" s="244">
        <v>0</v>
      </c>
      <c r="L227" s="244">
        <v>0</v>
      </c>
      <c r="M227" s="244">
        <v>1.7648356496801235E-3</v>
      </c>
      <c r="N227" s="244">
        <v>1.0703773080010704E-3</v>
      </c>
      <c r="O227" s="244">
        <v>0</v>
      </c>
      <c r="P227" s="244">
        <f t="shared" si="93"/>
        <v>2.6415094339622643E-3</v>
      </c>
      <c r="Q227" s="244">
        <f t="shared" si="93"/>
        <v>1.6509433962264152E-3</v>
      </c>
      <c r="R227" s="244">
        <f t="shared" si="93"/>
        <v>3.4038334434897552E-2</v>
      </c>
      <c r="S227" s="244">
        <v>2.5886101154918358E-2</v>
      </c>
      <c r="T227" s="244">
        <v>2.6830203142966655E-3</v>
      </c>
      <c r="U227" s="244">
        <v>2.1982951996410947E-2</v>
      </c>
      <c r="V227" s="244">
        <v>1.3950892857142858E-2</v>
      </c>
      <c r="W227" s="244">
        <f t="shared" si="94"/>
        <v>5.9933407325194227E-2</v>
      </c>
      <c r="X227" s="244">
        <f t="shared" si="94"/>
        <v>9.6269554753309269E-3</v>
      </c>
      <c r="Y227" s="244">
        <f t="shared" si="94"/>
        <v>9.4717668488160295E-2</v>
      </c>
      <c r="Z227" s="244">
        <f t="shared" si="94"/>
        <v>8.7219343696027629E-2</v>
      </c>
      <c r="AA227" s="244">
        <f t="shared" si="94"/>
        <v>3.3301617507136061E-2</v>
      </c>
      <c r="AB227" s="246">
        <f t="shared" si="94"/>
        <v>0.13846153846153847</v>
      </c>
      <c r="AC227" s="247">
        <f t="shared" si="94"/>
        <v>1.2110571669144915E-2</v>
      </c>
      <c r="AD227" s="246">
        <f t="shared" si="94"/>
        <v>1.3536514547748252E-2</v>
      </c>
      <c r="AE227" s="247">
        <f t="shared" si="94"/>
        <v>6.0304573292348116E-3</v>
      </c>
      <c r="AF227" s="248">
        <f t="shared" si="94"/>
        <v>5.722480196667578E-2</v>
      </c>
    </row>
    <row r="228" spans="2:32" ht="15.75" x14ac:dyDescent="0.25">
      <c r="B228" s="162" t="s">
        <v>95</v>
      </c>
      <c r="C228" s="239">
        <v>0</v>
      </c>
      <c r="D228" s="239">
        <v>0</v>
      </c>
      <c r="E228" s="239">
        <v>0</v>
      </c>
      <c r="F228" s="239">
        <v>0</v>
      </c>
      <c r="G228" s="239">
        <v>0</v>
      </c>
      <c r="H228" s="239">
        <v>0</v>
      </c>
      <c r="I228" s="239">
        <v>0</v>
      </c>
      <c r="J228" s="244">
        <v>0</v>
      </c>
      <c r="K228" s="244">
        <v>0</v>
      </c>
      <c r="L228" s="244">
        <v>0</v>
      </c>
      <c r="M228" s="244">
        <v>0</v>
      </c>
      <c r="N228" s="244">
        <v>0</v>
      </c>
      <c r="O228" s="244">
        <v>0</v>
      </c>
      <c r="P228" s="244">
        <f t="shared" si="93"/>
        <v>1.7547169811320755E-2</v>
      </c>
      <c r="Q228" s="244">
        <f t="shared" si="93"/>
        <v>2.8301886792452831E-2</v>
      </c>
      <c r="R228" s="244">
        <f t="shared" si="93"/>
        <v>3.8664904163912758E-2</v>
      </c>
      <c r="S228" s="245">
        <v>0.13620071684587814</v>
      </c>
      <c r="T228" s="245">
        <v>0.15906477577615946</v>
      </c>
      <c r="U228" s="245">
        <v>0.38223418573351281</v>
      </c>
      <c r="V228" s="244">
        <v>0.10267857142857142</v>
      </c>
      <c r="W228" s="245">
        <f t="shared" si="94"/>
        <v>0.21309655937846836</v>
      </c>
      <c r="X228" s="244">
        <f t="shared" si="94"/>
        <v>9.3862815884476536E-2</v>
      </c>
      <c r="Y228" s="244">
        <f t="shared" si="94"/>
        <v>0.1785063752276867</v>
      </c>
      <c r="Z228" s="244">
        <f t="shared" si="94"/>
        <v>6.6493955094991369E-2</v>
      </c>
      <c r="AA228" s="244">
        <f t="shared" si="94"/>
        <v>0.11322549952426261</v>
      </c>
      <c r="AB228" s="246">
        <f t="shared" si="94"/>
        <v>6.6346153846153846E-2</v>
      </c>
      <c r="AC228" s="247">
        <f t="shared" si="94"/>
        <v>4.937386911266773E-2</v>
      </c>
      <c r="AD228" s="246">
        <f t="shared" si="94"/>
        <v>5.5187328540819799E-2</v>
      </c>
      <c r="AE228" s="247">
        <f t="shared" si="94"/>
        <v>4.5498275336133466E-2</v>
      </c>
      <c r="AF228" s="248">
        <f t="shared" si="94"/>
        <v>0.11158153509969955</v>
      </c>
    </row>
    <row r="229" spans="2:32" ht="15.75" x14ac:dyDescent="0.25">
      <c r="B229" s="162" t="s">
        <v>96</v>
      </c>
      <c r="C229" s="239">
        <v>0</v>
      </c>
      <c r="D229" s="239">
        <v>0</v>
      </c>
      <c r="E229" s="239">
        <v>0</v>
      </c>
      <c r="F229" s="239">
        <v>0</v>
      </c>
      <c r="G229" s="239">
        <v>0</v>
      </c>
      <c r="H229" s="239">
        <v>0</v>
      </c>
      <c r="I229" s="239">
        <v>0</v>
      </c>
      <c r="J229" s="244">
        <v>0</v>
      </c>
      <c r="K229" s="244">
        <v>0</v>
      </c>
      <c r="L229" s="244">
        <v>0</v>
      </c>
      <c r="M229" s="244">
        <v>0</v>
      </c>
      <c r="N229" s="244">
        <v>1.1774150388011774E-2</v>
      </c>
      <c r="O229" s="244">
        <v>0</v>
      </c>
      <c r="P229" s="244">
        <f t="shared" si="93"/>
        <v>0</v>
      </c>
      <c r="Q229" s="244">
        <f t="shared" si="93"/>
        <v>0</v>
      </c>
      <c r="R229" s="244">
        <f t="shared" si="93"/>
        <v>1.4210178453403834E-2</v>
      </c>
      <c r="S229" s="244">
        <v>3.2258064516129031E-2</v>
      </c>
      <c r="T229" s="244">
        <v>1.2265235722499043E-2</v>
      </c>
      <c r="U229" s="244">
        <v>5.4733064154329297E-2</v>
      </c>
      <c r="V229" s="245">
        <v>9.3191964285714288E-2</v>
      </c>
      <c r="W229" s="244">
        <f t="shared" si="94"/>
        <v>3.8845726970033294E-2</v>
      </c>
      <c r="X229" s="244">
        <f t="shared" si="94"/>
        <v>2.4067388688327317E-2</v>
      </c>
      <c r="Y229" s="244">
        <f t="shared" si="94"/>
        <v>7.4681238615664849E-2</v>
      </c>
      <c r="Z229" s="244">
        <f t="shared" si="94"/>
        <v>3.6269430051813469E-2</v>
      </c>
      <c r="AA229" s="244">
        <f t="shared" si="94"/>
        <v>3.6156041864890583E-2</v>
      </c>
      <c r="AB229" s="246">
        <f t="shared" si="94"/>
        <v>1.4423076923076924E-2</v>
      </c>
      <c r="AC229" s="247">
        <f t="shared" si="94"/>
        <v>1.2182231856536305E-2</v>
      </c>
      <c r="AD229" s="246">
        <f t="shared" si="94"/>
        <v>1.3616612266965698E-2</v>
      </c>
      <c r="AE229" s="247">
        <f t="shared" si="94"/>
        <v>7.5556702724264959E-3</v>
      </c>
      <c r="AF229" s="248">
        <f t="shared" si="94"/>
        <v>4.8893744878448525E-2</v>
      </c>
    </row>
    <row r="230" spans="2:32" ht="15.75" x14ac:dyDescent="0.25">
      <c r="B230" s="162" t="s">
        <v>97</v>
      </c>
      <c r="C230" s="239">
        <v>0</v>
      </c>
      <c r="D230" s="239">
        <v>0.19529411764705881</v>
      </c>
      <c r="E230" s="239">
        <v>0</v>
      </c>
      <c r="F230" s="239">
        <v>0</v>
      </c>
      <c r="G230" s="239">
        <v>0.19724137931034483</v>
      </c>
      <c r="H230" s="239">
        <v>0</v>
      </c>
      <c r="I230" s="239">
        <v>0</v>
      </c>
      <c r="J230" s="244">
        <v>3.3890845070422539E-2</v>
      </c>
      <c r="K230" s="244">
        <v>3.8248231019315357E-4</v>
      </c>
      <c r="L230" s="244">
        <v>4.7095761381475663E-3</v>
      </c>
      <c r="M230" s="244">
        <v>4.4120891242003087E-4</v>
      </c>
      <c r="N230" s="244">
        <v>5.6997591651057E-2</v>
      </c>
      <c r="O230" s="244">
        <v>2.6828861856357272E-2</v>
      </c>
      <c r="P230" s="244">
        <f t="shared" si="93"/>
        <v>1.6226415094339624E-2</v>
      </c>
      <c r="Q230" s="244">
        <f t="shared" si="93"/>
        <v>4.1273584905660375E-2</v>
      </c>
      <c r="R230" s="244">
        <f t="shared" si="93"/>
        <v>2.7098479841374753E-2</v>
      </c>
      <c r="S230" s="244">
        <v>4.5798486658701711E-2</v>
      </c>
      <c r="T230" s="244">
        <v>2.491376006132618E-2</v>
      </c>
      <c r="U230" s="244">
        <v>8.0305069537909377E-2</v>
      </c>
      <c r="V230" s="244">
        <v>5.5803571428571432E-2</v>
      </c>
      <c r="W230" s="244">
        <f t="shared" si="94"/>
        <v>7.7691453940066588E-2</v>
      </c>
      <c r="X230" s="244">
        <f t="shared" si="94"/>
        <v>0.16606498194945848</v>
      </c>
      <c r="Y230" s="244">
        <f t="shared" si="94"/>
        <v>3.4608378870673952E-2</v>
      </c>
      <c r="Z230" s="244">
        <f t="shared" si="94"/>
        <v>8.2901554404145081E-2</v>
      </c>
      <c r="AA230" s="245">
        <f t="shared" si="94"/>
        <v>0.14176974310180782</v>
      </c>
      <c r="AB230" s="250">
        <f t="shared" si="94"/>
        <v>0.17307692307692307</v>
      </c>
      <c r="AC230" s="247">
        <f t="shared" si="94"/>
        <v>3.8517350722872143E-2</v>
      </c>
      <c r="AD230" s="246">
        <f t="shared" si="94"/>
        <v>3.6985121848655357E-2</v>
      </c>
      <c r="AE230" s="247">
        <f t="shared" si="94"/>
        <v>2.5693971889152217E-2</v>
      </c>
      <c r="AF230" s="248">
        <f t="shared" si="94"/>
        <v>0.10270417918601478</v>
      </c>
    </row>
    <row r="231" spans="2:32" ht="16.5" thickBot="1" x14ac:dyDescent="0.3">
      <c r="B231" s="225" t="s">
        <v>2</v>
      </c>
      <c r="C231" s="241">
        <v>1</v>
      </c>
      <c r="D231" s="241">
        <v>1</v>
      </c>
      <c r="E231" s="241">
        <v>1</v>
      </c>
      <c r="F231" s="241">
        <v>1</v>
      </c>
      <c r="G231" s="241">
        <v>1</v>
      </c>
      <c r="H231" s="241">
        <v>1</v>
      </c>
      <c r="I231" s="241">
        <v>1</v>
      </c>
      <c r="J231" s="251">
        <v>1</v>
      </c>
      <c r="K231" s="251">
        <v>1</v>
      </c>
      <c r="L231" s="251">
        <v>1</v>
      </c>
      <c r="M231" s="251">
        <v>1</v>
      </c>
      <c r="N231" s="251">
        <v>1</v>
      </c>
      <c r="O231" s="251">
        <v>1</v>
      </c>
      <c r="P231" s="251">
        <v>1</v>
      </c>
      <c r="Q231" s="251">
        <v>1</v>
      </c>
      <c r="R231" s="251">
        <v>1</v>
      </c>
      <c r="S231" s="251">
        <v>1</v>
      </c>
      <c r="T231" s="251">
        <v>1</v>
      </c>
      <c r="U231" s="251">
        <v>1</v>
      </c>
      <c r="V231" s="251">
        <v>1</v>
      </c>
      <c r="W231" s="251">
        <v>1</v>
      </c>
      <c r="X231" s="251">
        <v>1</v>
      </c>
      <c r="Y231" s="251">
        <v>1</v>
      </c>
      <c r="Z231" s="251">
        <v>1</v>
      </c>
      <c r="AA231" s="251">
        <v>1</v>
      </c>
      <c r="AB231" s="252">
        <v>1</v>
      </c>
      <c r="AC231" s="253">
        <v>1</v>
      </c>
      <c r="AD231" s="254">
        <v>1</v>
      </c>
      <c r="AE231" s="255">
        <f t="shared" si="94"/>
        <v>1</v>
      </c>
      <c r="AF231" s="256">
        <f t="shared" si="94"/>
        <v>1</v>
      </c>
    </row>
    <row r="232" spans="2:32" s="7" customFormat="1" ht="15.75" x14ac:dyDescent="0.25">
      <c r="B232" s="237" t="str">
        <f>B$153</f>
        <v>Atualizado até 25/01/2021</v>
      </c>
      <c r="C232" s="257"/>
      <c r="D232" s="257"/>
      <c r="E232" s="257"/>
      <c r="F232" s="257"/>
      <c r="G232" s="257"/>
      <c r="H232" s="257"/>
      <c r="I232" s="257"/>
      <c r="J232" s="258"/>
      <c r="K232" s="258"/>
      <c r="L232" s="258"/>
      <c r="M232" s="258"/>
      <c r="N232" s="258"/>
      <c r="O232" s="258"/>
      <c r="P232" s="258"/>
      <c r="Q232" s="258"/>
      <c r="R232" s="258"/>
      <c r="S232" s="258"/>
      <c r="T232" s="258"/>
      <c r="U232" s="258"/>
      <c r="V232" s="258"/>
      <c r="W232" s="258"/>
      <c r="X232" s="258"/>
      <c r="Y232" s="258"/>
      <c r="Z232" s="258"/>
      <c r="AA232" s="258"/>
      <c r="AB232" s="258"/>
      <c r="AC232" s="258"/>
      <c r="AD232" s="258"/>
    </row>
    <row r="233" spans="2:32" ht="15.75" thickBot="1" x14ac:dyDescent="0.3">
      <c r="B233" s="237"/>
    </row>
    <row r="234" spans="2:32" ht="38.25" thickBot="1" x14ac:dyDescent="0.3">
      <c r="B234" s="155" t="s">
        <v>102</v>
      </c>
      <c r="C234" s="156">
        <v>1995</v>
      </c>
      <c r="D234" s="156">
        <v>1996</v>
      </c>
      <c r="E234" s="156">
        <v>1997</v>
      </c>
      <c r="F234" s="156">
        <v>1998</v>
      </c>
      <c r="G234" s="156">
        <v>1999</v>
      </c>
      <c r="H234" s="156">
        <v>2000</v>
      </c>
      <c r="I234" s="156">
        <v>2001</v>
      </c>
      <c r="J234" s="156">
        <v>2002</v>
      </c>
      <c r="K234" s="156">
        <v>2003</v>
      </c>
      <c r="L234" s="156">
        <v>2004</v>
      </c>
      <c r="M234" s="156">
        <v>2005</v>
      </c>
      <c r="N234" s="156">
        <v>2006</v>
      </c>
      <c r="O234" s="156">
        <v>2007</v>
      </c>
      <c r="P234" s="156">
        <v>2008</v>
      </c>
      <c r="Q234" s="156">
        <v>2009</v>
      </c>
      <c r="R234" s="156">
        <v>2010</v>
      </c>
      <c r="S234" s="156">
        <v>2011</v>
      </c>
      <c r="T234" s="156">
        <v>2012</v>
      </c>
      <c r="U234" s="156">
        <v>2013</v>
      </c>
      <c r="V234" s="156">
        <v>2014</v>
      </c>
      <c r="W234" s="156">
        <v>2015</v>
      </c>
      <c r="X234" s="156">
        <v>2016</v>
      </c>
      <c r="Y234" s="156">
        <v>2017</v>
      </c>
      <c r="Z234" s="156">
        <v>2018</v>
      </c>
      <c r="AA234" s="156">
        <v>2019</v>
      </c>
      <c r="AB234" s="157">
        <v>2020</v>
      </c>
      <c r="AC234" s="158" t="s">
        <v>81</v>
      </c>
      <c r="AD234" s="243" t="s">
        <v>82</v>
      </c>
      <c r="AE234" s="160" t="s">
        <v>83</v>
      </c>
      <c r="AF234" s="161" t="s">
        <v>84</v>
      </c>
    </row>
    <row r="235" spans="2:32" ht="15.75" x14ac:dyDescent="0.25">
      <c r="B235" s="162" t="s">
        <v>85</v>
      </c>
      <c r="C235" s="163">
        <v>1</v>
      </c>
      <c r="D235" s="163">
        <v>0</v>
      </c>
      <c r="E235" s="163">
        <v>2</v>
      </c>
      <c r="F235" s="163">
        <v>0</v>
      </c>
      <c r="G235" s="163">
        <v>0</v>
      </c>
      <c r="H235" s="163">
        <v>0</v>
      </c>
      <c r="I235" s="163">
        <v>2</v>
      </c>
      <c r="J235" s="163">
        <v>9</v>
      </c>
      <c r="K235" s="64">
        <v>20</v>
      </c>
      <c r="L235" s="163">
        <v>9</v>
      </c>
      <c r="M235" s="64">
        <f>15-1</f>
        <v>14</v>
      </c>
      <c r="N235" s="64">
        <v>23</v>
      </c>
      <c r="O235" s="163">
        <v>12</v>
      </c>
      <c r="P235" s="163">
        <v>7</v>
      </c>
      <c r="Q235" s="163">
        <v>6</v>
      </c>
      <c r="R235" s="163">
        <v>8</v>
      </c>
      <c r="S235" s="163">
        <v>11</v>
      </c>
      <c r="T235" s="64">
        <v>17</v>
      </c>
      <c r="U235" s="163">
        <v>8</v>
      </c>
      <c r="V235" s="163">
        <v>6</v>
      </c>
      <c r="W235" s="163">
        <v>1</v>
      </c>
      <c r="X235" s="163">
        <v>9</v>
      </c>
      <c r="Y235" s="163">
        <v>5</v>
      </c>
      <c r="Z235" s="163">
        <v>0</v>
      </c>
      <c r="AA235" s="232">
        <v>5</v>
      </c>
      <c r="AB235" s="259">
        <v>4</v>
      </c>
      <c r="AC235" s="166">
        <f t="shared" ref="AC235:AC246" si="95">SUM(C235:AB235)</f>
        <v>179</v>
      </c>
      <c r="AD235" s="180">
        <f t="shared" ref="AD235:AD246" si="96">SUM(K235:AB235)</f>
        <v>165</v>
      </c>
      <c r="AE235" s="224">
        <f t="shared" ref="AE235:AE247" si="97">AVERAGE(K235:U235)</f>
        <v>12.272727272727273</v>
      </c>
      <c r="AF235" s="203">
        <f>AVERAGE(V235:AB235)</f>
        <v>4.2857142857142856</v>
      </c>
    </row>
    <row r="236" spans="2:32" ht="15.75" x14ac:dyDescent="0.25">
      <c r="B236" s="162" t="s">
        <v>86</v>
      </c>
      <c r="C236" s="163">
        <v>12</v>
      </c>
      <c r="D236" s="163">
        <v>9</v>
      </c>
      <c r="E236" s="163">
        <v>12</v>
      </c>
      <c r="F236" s="163">
        <v>15</v>
      </c>
      <c r="G236" s="163">
        <v>18</v>
      </c>
      <c r="H236" s="163">
        <v>27</v>
      </c>
      <c r="I236" s="163">
        <v>49</v>
      </c>
      <c r="J236" s="64">
        <v>158</v>
      </c>
      <c r="K236" s="64">
        <v>189</v>
      </c>
      <c r="L236" s="64">
        <v>154</v>
      </c>
      <c r="M236" s="64">
        <v>176</v>
      </c>
      <c r="N236" s="64">
        <f>-1+158</f>
        <v>157</v>
      </c>
      <c r="O236" s="64">
        <v>162</v>
      </c>
      <c r="P236" s="64">
        <v>134</v>
      </c>
      <c r="Q236" s="64">
        <v>120</v>
      </c>
      <c r="R236" s="64">
        <v>106</v>
      </c>
      <c r="S236" s="64">
        <v>96</v>
      </c>
      <c r="T236" s="64">
        <v>70</v>
      </c>
      <c r="U236" s="64">
        <v>71</v>
      </c>
      <c r="V236" s="64">
        <v>49</v>
      </c>
      <c r="W236" s="64">
        <v>36</v>
      </c>
      <c r="X236" s="64">
        <v>36</v>
      </c>
      <c r="Y236" s="64">
        <v>31</v>
      </c>
      <c r="Z236" s="64">
        <v>28</v>
      </c>
      <c r="AA236" s="234">
        <v>27</v>
      </c>
      <c r="AB236" s="260">
        <v>12</v>
      </c>
      <c r="AC236" s="166">
        <f t="shared" si="95"/>
        <v>1954</v>
      </c>
      <c r="AD236" s="180">
        <f t="shared" si="96"/>
        <v>1654</v>
      </c>
      <c r="AE236" s="224">
        <f t="shared" si="97"/>
        <v>130.45454545454547</v>
      </c>
      <c r="AF236" s="203">
        <f t="shared" ref="AF236:AF247" si="98">AVERAGE(V236:AB236)</f>
        <v>31.285714285714285</v>
      </c>
    </row>
    <row r="237" spans="2:32" ht="15.75" x14ac:dyDescent="0.25">
      <c r="B237" s="162" t="s">
        <v>87</v>
      </c>
      <c r="C237" s="163">
        <v>0</v>
      </c>
      <c r="D237" s="163">
        <v>0</v>
      </c>
      <c r="E237" s="163">
        <v>0</v>
      </c>
      <c r="F237" s="163">
        <v>0</v>
      </c>
      <c r="G237" s="163">
        <v>0</v>
      </c>
      <c r="H237" s="163">
        <v>0</v>
      </c>
      <c r="I237" s="163">
        <v>0</v>
      </c>
      <c r="J237" s="163">
        <v>0</v>
      </c>
      <c r="K237" s="163">
        <v>0</v>
      </c>
      <c r="L237" s="163">
        <v>2</v>
      </c>
      <c r="M237" s="163">
        <v>10</v>
      </c>
      <c r="N237" s="163">
        <v>5</v>
      </c>
      <c r="O237" s="163">
        <v>12</v>
      </c>
      <c r="P237" s="163">
        <v>18</v>
      </c>
      <c r="Q237" s="163">
        <v>13</v>
      </c>
      <c r="R237" s="163">
        <v>10</v>
      </c>
      <c r="S237" s="163">
        <v>16</v>
      </c>
      <c r="T237" s="163">
        <v>8</v>
      </c>
      <c r="U237" s="163">
        <v>8</v>
      </c>
      <c r="V237" s="163">
        <v>5</v>
      </c>
      <c r="W237" s="163">
        <v>8</v>
      </c>
      <c r="X237" s="163">
        <v>1</v>
      </c>
      <c r="Y237" s="163">
        <v>1</v>
      </c>
      <c r="Z237" s="163">
        <v>1</v>
      </c>
      <c r="AA237" s="234">
        <v>4</v>
      </c>
      <c r="AB237" s="260">
        <v>1</v>
      </c>
      <c r="AC237" s="166">
        <f t="shared" si="95"/>
        <v>123</v>
      </c>
      <c r="AD237" s="180">
        <f t="shared" si="96"/>
        <v>123</v>
      </c>
      <c r="AE237" s="224">
        <f t="shared" si="97"/>
        <v>9.2727272727272734</v>
      </c>
      <c r="AF237" s="203">
        <f t="shared" si="98"/>
        <v>3</v>
      </c>
    </row>
    <row r="238" spans="2:32" ht="15.75" x14ac:dyDescent="0.25">
      <c r="B238" s="162" t="s">
        <v>88</v>
      </c>
      <c r="C238" s="163">
        <v>0</v>
      </c>
      <c r="D238" s="163">
        <v>0</v>
      </c>
      <c r="E238" s="163">
        <v>0</v>
      </c>
      <c r="F238" s="163">
        <v>0</v>
      </c>
      <c r="G238" s="163">
        <v>0</v>
      </c>
      <c r="H238" s="163">
        <v>0</v>
      </c>
      <c r="I238" s="163">
        <v>0</v>
      </c>
      <c r="J238" s="163">
        <v>0</v>
      </c>
      <c r="K238" s="163">
        <v>1</v>
      </c>
      <c r="L238" s="163">
        <v>1</v>
      </c>
      <c r="M238" s="163">
        <v>0</v>
      </c>
      <c r="N238" s="163">
        <v>1</v>
      </c>
      <c r="O238" s="163">
        <v>2</v>
      </c>
      <c r="P238" s="163">
        <v>4</v>
      </c>
      <c r="Q238" s="163">
        <v>6</v>
      </c>
      <c r="R238" s="163">
        <v>0</v>
      </c>
      <c r="S238" s="163">
        <v>4</v>
      </c>
      <c r="T238" s="163">
        <v>2</v>
      </c>
      <c r="U238" s="163">
        <v>3</v>
      </c>
      <c r="V238" s="163">
        <v>13</v>
      </c>
      <c r="W238" s="163">
        <v>5</v>
      </c>
      <c r="X238" s="163">
        <v>5</v>
      </c>
      <c r="Y238" s="163">
        <v>6</v>
      </c>
      <c r="Z238" s="163">
        <v>7</v>
      </c>
      <c r="AA238" s="234">
        <v>5</v>
      </c>
      <c r="AB238" s="260">
        <v>6</v>
      </c>
      <c r="AC238" s="166">
        <f t="shared" si="95"/>
        <v>71</v>
      </c>
      <c r="AD238" s="180">
        <f t="shared" si="96"/>
        <v>71</v>
      </c>
      <c r="AE238" s="224">
        <f t="shared" si="97"/>
        <v>2.1818181818181817</v>
      </c>
      <c r="AF238" s="203">
        <f t="shared" si="98"/>
        <v>6.7142857142857144</v>
      </c>
    </row>
    <row r="239" spans="2:32" ht="15.75" x14ac:dyDescent="0.25">
      <c r="B239" s="162" t="s">
        <v>89</v>
      </c>
      <c r="C239" s="163">
        <v>0</v>
      </c>
      <c r="D239" s="163">
        <v>1</v>
      </c>
      <c r="E239" s="163">
        <v>1</v>
      </c>
      <c r="F239" s="163">
        <v>0</v>
      </c>
      <c r="G239" s="163">
        <v>0</v>
      </c>
      <c r="H239" s="163">
        <v>1</v>
      </c>
      <c r="I239" s="163">
        <v>1</v>
      </c>
      <c r="J239" s="163">
        <v>3</v>
      </c>
      <c r="K239" s="163">
        <v>5</v>
      </c>
      <c r="L239" s="163">
        <v>5</v>
      </c>
      <c r="M239" s="163">
        <f>1+1</f>
        <v>2</v>
      </c>
      <c r="N239" s="163">
        <f>1+4</f>
        <v>5</v>
      </c>
      <c r="O239" s="64">
        <v>11</v>
      </c>
      <c r="P239" s="64">
        <v>20</v>
      </c>
      <c r="Q239" s="64">
        <v>16</v>
      </c>
      <c r="R239" s="163">
        <v>6</v>
      </c>
      <c r="S239" s="163">
        <v>7</v>
      </c>
      <c r="T239" s="163">
        <v>5</v>
      </c>
      <c r="U239" s="163">
        <v>1</v>
      </c>
      <c r="V239" s="163">
        <v>2</v>
      </c>
      <c r="W239" s="163">
        <v>1</v>
      </c>
      <c r="X239" s="163">
        <v>1</v>
      </c>
      <c r="Y239" s="163">
        <v>0</v>
      </c>
      <c r="Z239" s="163">
        <v>1</v>
      </c>
      <c r="AA239" s="234">
        <v>1</v>
      </c>
      <c r="AB239" s="260">
        <v>0</v>
      </c>
      <c r="AC239" s="166">
        <f t="shared" si="95"/>
        <v>96</v>
      </c>
      <c r="AD239" s="180">
        <f t="shared" si="96"/>
        <v>89</v>
      </c>
      <c r="AE239" s="224">
        <f t="shared" si="97"/>
        <v>7.5454545454545459</v>
      </c>
      <c r="AF239" s="203">
        <f t="shared" si="98"/>
        <v>0.8571428571428571</v>
      </c>
    </row>
    <row r="240" spans="2:32" ht="15.75" x14ac:dyDescent="0.25">
      <c r="B240" s="162" t="s">
        <v>90</v>
      </c>
      <c r="C240" s="163">
        <v>0</v>
      </c>
      <c r="D240" s="163">
        <v>0</v>
      </c>
      <c r="E240" s="163">
        <v>0</v>
      </c>
      <c r="F240" s="163">
        <v>0</v>
      </c>
      <c r="G240" s="163">
        <v>0</v>
      </c>
      <c r="H240" s="163">
        <v>4</v>
      </c>
      <c r="I240" s="163">
        <v>3</v>
      </c>
      <c r="J240" s="163">
        <v>9</v>
      </c>
      <c r="K240" s="163">
        <v>12</v>
      </c>
      <c r="L240" s="64">
        <v>27</v>
      </c>
      <c r="M240" s="64">
        <v>25</v>
      </c>
      <c r="N240" s="64">
        <v>23</v>
      </c>
      <c r="O240" s="64">
        <v>16</v>
      </c>
      <c r="P240" s="64">
        <v>22</v>
      </c>
      <c r="Q240" s="64">
        <v>15</v>
      </c>
      <c r="R240" s="163">
        <v>9</v>
      </c>
      <c r="S240" s="64">
        <v>15</v>
      </c>
      <c r="T240" s="64">
        <v>19</v>
      </c>
      <c r="U240" s="163">
        <v>12</v>
      </c>
      <c r="V240" s="163">
        <v>13</v>
      </c>
      <c r="W240" s="163">
        <v>13</v>
      </c>
      <c r="X240" s="163">
        <v>4</v>
      </c>
      <c r="Y240" s="163">
        <v>6</v>
      </c>
      <c r="Z240" s="163">
        <v>9</v>
      </c>
      <c r="AA240" s="234">
        <v>7</v>
      </c>
      <c r="AB240" s="260">
        <v>16</v>
      </c>
      <c r="AC240" s="166">
        <f t="shared" si="95"/>
        <v>279</v>
      </c>
      <c r="AD240" s="180">
        <f t="shared" si="96"/>
        <v>263</v>
      </c>
      <c r="AE240" s="224">
        <f t="shared" si="97"/>
        <v>17.727272727272727</v>
      </c>
      <c r="AF240" s="203">
        <f t="shared" si="98"/>
        <v>9.7142857142857135</v>
      </c>
    </row>
    <row r="241" spans="2:32" ht="15.75" x14ac:dyDescent="0.25">
      <c r="B241" s="162" t="s">
        <v>91</v>
      </c>
      <c r="C241" s="163">
        <v>0</v>
      </c>
      <c r="D241" s="163">
        <v>0</v>
      </c>
      <c r="E241" s="163">
        <v>0</v>
      </c>
      <c r="F241" s="163">
        <v>0</v>
      </c>
      <c r="G241" s="163">
        <v>0</v>
      </c>
      <c r="H241" s="163">
        <v>0</v>
      </c>
      <c r="I241" s="163">
        <v>4</v>
      </c>
      <c r="J241" s="163">
        <v>7</v>
      </c>
      <c r="K241" s="163">
        <v>6</v>
      </c>
      <c r="L241" s="163">
        <v>5</v>
      </c>
      <c r="M241" s="163">
        <v>6</v>
      </c>
      <c r="N241" s="163">
        <v>3</v>
      </c>
      <c r="O241" s="163">
        <v>12</v>
      </c>
      <c r="P241" s="64">
        <v>16</v>
      </c>
      <c r="Q241" s="64">
        <v>16</v>
      </c>
      <c r="R241" s="64">
        <v>27</v>
      </c>
      <c r="S241" s="64">
        <v>23</v>
      </c>
      <c r="T241" s="64">
        <v>16</v>
      </c>
      <c r="U241" s="64">
        <v>23</v>
      </c>
      <c r="V241" s="163">
        <v>14</v>
      </c>
      <c r="W241" s="163">
        <v>9</v>
      </c>
      <c r="X241" s="163">
        <v>12</v>
      </c>
      <c r="Y241" s="163">
        <v>7</v>
      </c>
      <c r="Z241" s="64">
        <v>23</v>
      </c>
      <c r="AA241" s="234">
        <v>16</v>
      </c>
      <c r="AB241" s="260">
        <v>16</v>
      </c>
      <c r="AC241" s="166">
        <f t="shared" si="95"/>
        <v>261</v>
      </c>
      <c r="AD241" s="180">
        <f t="shared" si="96"/>
        <v>250</v>
      </c>
      <c r="AE241" s="224">
        <f t="shared" si="97"/>
        <v>13.909090909090908</v>
      </c>
      <c r="AF241" s="203">
        <f t="shared" si="98"/>
        <v>13.857142857142858</v>
      </c>
    </row>
    <row r="242" spans="2:32" ht="15.75" x14ac:dyDescent="0.25">
      <c r="B242" s="162" t="s">
        <v>92</v>
      </c>
      <c r="C242" s="163">
        <v>0</v>
      </c>
      <c r="D242" s="163">
        <v>0</v>
      </c>
      <c r="E242" s="163">
        <v>0</v>
      </c>
      <c r="F242" s="163">
        <v>0</v>
      </c>
      <c r="G242" s="163">
        <v>0</v>
      </c>
      <c r="H242" s="163">
        <v>1</v>
      </c>
      <c r="I242" s="163">
        <v>1</v>
      </c>
      <c r="J242" s="64">
        <v>23</v>
      </c>
      <c r="K242" s="163">
        <v>3</v>
      </c>
      <c r="L242" s="64">
        <v>22</v>
      </c>
      <c r="M242" s="64">
        <v>33</v>
      </c>
      <c r="N242" s="64">
        <v>33</v>
      </c>
      <c r="O242" s="64">
        <v>30</v>
      </c>
      <c r="P242" s="64">
        <v>47</v>
      </c>
      <c r="Q242" s="64">
        <v>27</v>
      </c>
      <c r="R242" s="64">
        <v>23</v>
      </c>
      <c r="S242" s="64">
        <v>34</v>
      </c>
      <c r="T242" s="64">
        <v>31</v>
      </c>
      <c r="U242" s="163">
        <v>13</v>
      </c>
      <c r="V242" s="64">
        <v>20</v>
      </c>
      <c r="W242" s="163">
        <v>7</v>
      </c>
      <c r="X242" s="163">
        <v>2</v>
      </c>
      <c r="Y242" s="163">
        <v>4</v>
      </c>
      <c r="Z242" s="163">
        <v>9</v>
      </c>
      <c r="AA242" s="234">
        <v>18</v>
      </c>
      <c r="AB242" s="260">
        <v>19</v>
      </c>
      <c r="AC242" s="166">
        <f t="shared" si="95"/>
        <v>400</v>
      </c>
      <c r="AD242" s="180">
        <f t="shared" si="96"/>
        <v>375</v>
      </c>
      <c r="AE242" s="224">
        <f t="shared" si="97"/>
        <v>26.90909090909091</v>
      </c>
      <c r="AF242" s="203">
        <f t="shared" si="98"/>
        <v>11.285714285714286</v>
      </c>
    </row>
    <row r="243" spans="2:32" ht="15.75" x14ac:dyDescent="0.25">
      <c r="B243" s="162" t="s">
        <v>93</v>
      </c>
      <c r="C243" s="163">
        <v>0</v>
      </c>
      <c r="D243" s="163">
        <v>0</v>
      </c>
      <c r="E243" s="163">
        <v>0</v>
      </c>
      <c r="F243" s="163">
        <v>0</v>
      </c>
      <c r="G243" s="163">
        <v>0</v>
      </c>
      <c r="H243" s="163">
        <v>0</v>
      </c>
      <c r="I243" s="163">
        <v>0</v>
      </c>
      <c r="J243" s="163">
        <v>0</v>
      </c>
      <c r="K243" s="163">
        <v>1</v>
      </c>
      <c r="L243" s="208">
        <v>0</v>
      </c>
      <c r="M243" s="163">
        <v>1</v>
      </c>
      <c r="N243" s="163">
        <v>3</v>
      </c>
      <c r="O243" s="163">
        <v>0</v>
      </c>
      <c r="P243" s="163">
        <v>2</v>
      </c>
      <c r="Q243" s="163">
        <v>5</v>
      </c>
      <c r="R243" s="64">
        <v>13</v>
      </c>
      <c r="S243" s="163">
        <v>8</v>
      </c>
      <c r="T243" s="163">
        <v>2</v>
      </c>
      <c r="U243" s="163">
        <v>5</v>
      </c>
      <c r="V243" s="163">
        <v>5</v>
      </c>
      <c r="W243" s="163">
        <v>4</v>
      </c>
      <c r="X243" s="163">
        <v>1</v>
      </c>
      <c r="Y243" s="163">
        <v>8</v>
      </c>
      <c r="Z243" s="163">
        <v>8</v>
      </c>
      <c r="AA243" s="234">
        <v>6</v>
      </c>
      <c r="AB243" s="260">
        <v>16</v>
      </c>
      <c r="AC243" s="166">
        <f t="shared" si="95"/>
        <v>88</v>
      </c>
      <c r="AD243" s="180">
        <f t="shared" si="96"/>
        <v>88</v>
      </c>
      <c r="AE243" s="224">
        <f t="shared" si="97"/>
        <v>3.6363636363636362</v>
      </c>
      <c r="AF243" s="203">
        <f t="shared" si="98"/>
        <v>6.8571428571428568</v>
      </c>
    </row>
    <row r="244" spans="2:32" ht="15.75" x14ac:dyDescent="0.25">
      <c r="B244" s="162" t="s">
        <v>95</v>
      </c>
      <c r="C244" s="163">
        <v>0</v>
      </c>
      <c r="D244" s="163">
        <v>0</v>
      </c>
      <c r="E244" s="163">
        <v>0</v>
      </c>
      <c r="F244" s="163">
        <v>0</v>
      </c>
      <c r="G244" s="163">
        <v>0</v>
      </c>
      <c r="H244" s="163">
        <v>0</v>
      </c>
      <c r="I244" s="163">
        <v>0</v>
      </c>
      <c r="J244" s="163">
        <v>1</v>
      </c>
      <c r="K244" s="163">
        <v>0</v>
      </c>
      <c r="L244" s="208">
        <v>0</v>
      </c>
      <c r="M244" s="163">
        <v>0</v>
      </c>
      <c r="N244" s="163">
        <v>1</v>
      </c>
      <c r="O244" s="163">
        <v>0</v>
      </c>
      <c r="P244" s="163">
        <v>5</v>
      </c>
      <c r="Q244" s="163">
        <v>6</v>
      </c>
      <c r="R244" s="163">
        <v>5</v>
      </c>
      <c r="S244" s="163">
        <v>13</v>
      </c>
      <c r="T244" s="163">
        <v>13</v>
      </c>
      <c r="U244" s="163">
        <v>39</v>
      </c>
      <c r="V244" s="163">
        <v>21</v>
      </c>
      <c r="W244" s="163">
        <v>16</v>
      </c>
      <c r="X244" s="163">
        <v>15</v>
      </c>
      <c r="Y244" s="163">
        <v>8</v>
      </c>
      <c r="Z244" s="163">
        <v>14</v>
      </c>
      <c r="AA244" s="234">
        <v>10</v>
      </c>
      <c r="AB244" s="260">
        <v>7</v>
      </c>
      <c r="AC244" s="166">
        <f t="shared" si="95"/>
        <v>174</v>
      </c>
      <c r="AD244" s="180">
        <f t="shared" si="96"/>
        <v>173</v>
      </c>
      <c r="AE244" s="224">
        <f t="shared" si="97"/>
        <v>7.4545454545454541</v>
      </c>
      <c r="AF244" s="203">
        <f t="shared" si="98"/>
        <v>13</v>
      </c>
    </row>
    <row r="245" spans="2:32" ht="15.75" x14ac:dyDescent="0.25">
      <c r="B245" s="162" t="s">
        <v>96</v>
      </c>
      <c r="C245" s="163">
        <v>0</v>
      </c>
      <c r="D245" s="163">
        <v>0</v>
      </c>
      <c r="E245" s="163">
        <v>0</v>
      </c>
      <c r="F245" s="163">
        <v>0</v>
      </c>
      <c r="G245" s="163">
        <v>0</v>
      </c>
      <c r="H245" s="163">
        <v>0</v>
      </c>
      <c r="I245" s="163">
        <v>0</v>
      </c>
      <c r="J245" s="163">
        <v>0</v>
      </c>
      <c r="K245" s="163">
        <v>0</v>
      </c>
      <c r="L245" s="208">
        <v>0</v>
      </c>
      <c r="M245" s="163">
        <v>0</v>
      </c>
      <c r="N245" s="163">
        <v>3</v>
      </c>
      <c r="O245" s="163">
        <v>0</v>
      </c>
      <c r="P245" s="163">
        <v>0</v>
      </c>
      <c r="Q245" s="163">
        <v>0</v>
      </c>
      <c r="R245" s="163">
        <v>4</v>
      </c>
      <c r="S245" s="163">
        <v>5</v>
      </c>
      <c r="T245" s="163">
        <v>3</v>
      </c>
      <c r="U245" s="163">
        <v>13</v>
      </c>
      <c r="V245" s="163">
        <v>8</v>
      </c>
      <c r="W245" s="163">
        <v>4</v>
      </c>
      <c r="X245" s="163">
        <v>2</v>
      </c>
      <c r="Y245" s="163">
        <v>5</v>
      </c>
      <c r="Z245" s="163">
        <v>2</v>
      </c>
      <c r="AA245" s="234">
        <v>4</v>
      </c>
      <c r="AB245" s="260">
        <v>3</v>
      </c>
      <c r="AC245" s="166">
        <f t="shared" si="95"/>
        <v>56</v>
      </c>
      <c r="AD245" s="180">
        <f t="shared" si="96"/>
        <v>56</v>
      </c>
      <c r="AE245" s="224">
        <f t="shared" si="97"/>
        <v>2.5454545454545454</v>
      </c>
      <c r="AF245" s="203">
        <f t="shared" si="98"/>
        <v>4</v>
      </c>
    </row>
    <row r="246" spans="2:32" ht="15.75" x14ac:dyDescent="0.25">
      <c r="B246" s="162" t="s">
        <v>97</v>
      </c>
      <c r="C246" s="163">
        <v>0</v>
      </c>
      <c r="D246" s="163">
        <v>1</v>
      </c>
      <c r="E246" s="163">
        <v>0</v>
      </c>
      <c r="F246" s="163">
        <v>0</v>
      </c>
      <c r="G246" s="163">
        <v>3</v>
      </c>
      <c r="H246" s="163">
        <v>0</v>
      </c>
      <c r="I246" s="163">
        <v>0</v>
      </c>
      <c r="J246" s="163">
        <v>2</v>
      </c>
      <c r="K246" s="163">
        <v>2</v>
      </c>
      <c r="L246" s="208">
        <v>4</v>
      </c>
      <c r="M246" s="163">
        <v>6</v>
      </c>
      <c r="N246" s="163">
        <v>11</v>
      </c>
      <c r="O246" s="163">
        <v>9</v>
      </c>
      <c r="P246" s="163">
        <v>6</v>
      </c>
      <c r="Q246" s="163">
        <v>10</v>
      </c>
      <c r="R246" s="163">
        <v>3</v>
      </c>
      <c r="S246" s="64">
        <v>18</v>
      </c>
      <c r="T246" s="163">
        <v>10</v>
      </c>
      <c r="U246" s="163">
        <v>12</v>
      </c>
      <c r="V246" s="163">
        <v>14</v>
      </c>
      <c r="W246" s="163">
        <v>15</v>
      </c>
      <c r="X246" s="64">
        <v>20</v>
      </c>
      <c r="Y246" s="163">
        <v>6</v>
      </c>
      <c r="Z246" s="163">
        <v>10</v>
      </c>
      <c r="AA246" s="235">
        <v>27</v>
      </c>
      <c r="AB246" s="261">
        <v>12</v>
      </c>
      <c r="AC246" s="166">
        <f t="shared" si="95"/>
        <v>201</v>
      </c>
      <c r="AD246" s="180">
        <f t="shared" si="96"/>
        <v>195</v>
      </c>
      <c r="AE246" s="224">
        <f t="shared" si="97"/>
        <v>8.2727272727272734</v>
      </c>
      <c r="AF246" s="203">
        <f t="shared" si="98"/>
        <v>14.857142857142858</v>
      </c>
    </row>
    <row r="247" spans="2:32" ht="16.5" thickBot="1" x14ac:dyDescent="0.3">
      <c r="B247" s="225" t="s">
        <v>2</v>
      </c>
      <c r="C247" s="225">
        <f t="shared" ref="C247:AC247" si="99">SUM(C235:C246)</f>
        <v>13</v>
      </c>
      <c r="D247" s="225">
        <f t="shared" si="99"/>
        <v>11</v>
      </c>
      <c r="E247" s="225">
        <f t="shared" si="99"/>
        <v>15</v>
      </c>
      <c r="F247" s="225">
        <f t="shared" si="99"/>
        <v>15</v>
      </c>
      <c r="G247" s="225">
        <f t="shared" si="99"/>
        <v>21</v>
      </c>
      <c r="H247" s="225">
        <f t="shared" si="99"/>
        <v>33</v>
      </c>
      <c r="I247" s="225">
        <f t="shared" si="99"/>
        <v>60</v>
      </c>
      <c r="J247" s="225">
        <f t="shared" si="99"/>
        <v>212</v>
      </c>
      <c r="K247" s="225">
        <f t="shared" si="99"/>
        <v>239</v>
      </c>
      <c r="L247" s="225">
        <f t="shared" si="99"/>
        <v>229</v>
      </c>
      <c r="M247" s="225">
        <f t="shared" si="99"/>
        <v>273</v>
      </c>
      <c r="N247" s="225">
        <f t="shared" si="99"/>
        <v>268</v>
      </c>
      <c r="O247" s="225">
        <f t="shared" si="99"/>
        <v>266</v>
      </c>
      <c r="P247" s="225">
        <f t="shared" si="99"/>
        <v>281</v>
      </c>
      <c r="Q247" s="225">
        <f t="shared" si="99"/>
        <v>240</v>
      </c>
      <c r="R247" s="225">
        <f t="shared" si="99"/>
        <v>214</v>
      </c>
      <c r="S247" s="225">
        <f t="shared" si="99"/>
        <v>250</v>
      </c>
      <c r="T247" s="225">
        <f t="shared" si="99"/>
        <v>196</v>
      </c>
      <c r="U247" s="225">
        <f t="shared" si="99"/>
        <v>208</v>
      </c>
      <c r="V247" s="225">
        <f t="shared" si="99"/>
        <v>170</v>
      </c>
      <c r="W247" s="225">
        <f t="shared" si="99"/>
        <v>119</v>
      </c>
      <c r="X247" s="225">
        <f t="shared" si="99"/>
        <v>108</v>
      </c>
      <c r="Y247" s="225">
        <f>SUM(Y235:Y246)</f>
        <v>87</v>
      </c>
      <c r="Z247" s="225">
        <f>SUM(Z235:Z246)</f>
        <v>112</v>
      </c>
      <c r="AA247" s="225">
        <f t="shared" ref="AA247" si="100">SUM(AA235:AA246)</f>
        <v>130</v>
      </c>
      <c r="AB247" s="262">
        <f t="shared" si="99"/>
        <v>112</v>
      </c>
      <c r="AC247" s="228">
        <f t="shared" si="99"/>
        <v>3882</v>
      </c>
      <c r="AD247" s="263">
        <f>SUM(AD235:AD246)</f>
        <v>3502</v>
      </c>
      <c r="AE247" s="230">
        <f t="shared" si="97"/>
        <v>242.18181818181819</v>
      </c>
      <c r="AF247" s="231">
        <f t="shared" si="98"/>
        <v>119.71428571428571</v>
      </c>
    </row>
    <row r="248" spans="2:32" ht="15.75" x14ac:dyDescent="0.25">
      <c r="B248" s="237" t="str">
        <f>B$153</f>
        <v>Atualizado até 25/01/2021</v>
      </c>
      <c r="C248" s="238"/>
      <c r="D248" s="238"/>
      <c r="E248" s="238"/>
      <c r="F248" s="238"/>
      <c r="G248" s="238"/>
      <c r="H248" s="238"/>
      <c r="I248" s="238"/>
      <c r="J248" s="238"/>
      <c r="K248" s="238"/>
      <c r="L248" s="238"/>
      <c r="M248" s="238"/>
      <c r="N248" s="238"/>
      <c r="O248" s="238"/>
      <c r="P248" s="238"/>
      <c r="Q248" s="238"/>
      <c r="R248" s="238"/>
      <c r="S248" s="238"/>
      <c r="T248" s="238"/>
      <c r="U248" s="238"/>
      <c r="V248" s="238"/>
      <c r="W248" s="238"/>
      <c r="X248" s="238"/>
      <c r="Y248" s="238"/>
      <c r="Z248" s="238"/>
      <c r="AA248" s="238"/>
      <c r="AB248" s="238"/>
      <c r="AC248" s="238"/>
      <c r="AD248" s="238"/>
    </row>
    <row r="249" spans="2:32" ht="16.5" thickBot="1" x14ac:dyDescent="0.3">
      <c r="B249" s="237"/>
      <c r="C249" s="238"/>
      <c r="D249" s="238"/>
      <c r="E249" s="238"/>
      <c r="F249" s="238"/>
      <c r="G249" s="238"/>
      <c r="H249" s="238"/>
      <c r="I249" s="238"/>
      <c r="J249" s="238"/>
      <c r="K249" s="238"/>
      <c r="L249" s="238"/>
      <c r="M249" s="238"/>
      <c r="N249" s="238"/>
      <c r="O249" s="238"/>
      <c r="P249" s="238"/>
      <c r="Q249" s="238"/>
      <c r="R249" s="238"/>
      <c r="S249" s="238"/>
      <c r="T249" s="238"/>
      <c r="U249" s="238"/>
      <c r="V249" s="238"/>
      <c r="W249" s="238"/>
      <c r="X249" s="238"/>
      <c r="Y249" s="238"/>
      <c r="Z249" s="238"/>
      <c r="AA249" s="238"/>
      <c r="AB249" s="238"/>
      <c r="AC249" s="238"/>
      <c r="AD249" s="238"/>
    </row>
    <row r="250" spans="2:32" s="9" customFormat="1" ht="37.5" x14ac:dyDescent="0.25">
      <c r="B250" s="155" t="s">
        <v>108</v>
      </c>
      <c r="C250" s="156">
        <v>1995</v>
      </c>
      <c r="D250" s="156">
        <v>1996</v>
      </c>
      <c r="E250" s="156">
        <v>1997</v>
      </c>
      <c r="F250" s="156">
        <v>1998</v>
      </c>
      <c r="G250" s="156">
        <v>1999</v>
      </c>
      <c r="H250" s="156">
        <v>2000</v>
      </c>
      <c r="I250" s="156">
        <v>2001</v>
      </c>
      <c r="J250" s="156">
        <v>2002</v>
      </c>
      <c r="K250" s="156">
        <v>2003</v>
      </c>
      <c r="L250" s="156">
        <v>2004</v>
      </c>
      <c r="M250" s="156">
        <v>2005</v>
      </c>
      <c r="N250" s="156">
        <v>2006</v>
      </c>
      <c r="O250" s="156">
        <v>2007</v>
      </c>
      <c r="P250" s="156">
        <v>2008</v>
      </c>
      <c r="Q250" s="156">
        <v>2009</v>
      </c>
      <c r="R250" s="156">
        <v>2010</v>
      </c>
      <c r="S250" s="156">
        <v>2011</v>
      </c>
      <c r="T250" s="156">
        <v>2012</v>
      </c>
      <c r="U250" s="156">
        <v>2013</v>
      </c>
      <c r="V250" s="156">
        <v>2014</v>
      </c>
      <c r="W250" s="156">
        <v>2015</v>
      </c>
      <c r="X250" s="156">
        <v>2016</v>
      </c>
      <c r="Y250" s="156">
        <v>2017</v>
      </c>
      <c r="Z250" s="156">
        <v>2018</v>
      </c>
      <c r="AA250" s="156">
        <v>2019</v>
      </c>
      <c r="AB250" s="157">
        <v>2020</v>
      </c>
      <c r="AC250" s="158" t="s">
        <v>81</v>
      </c>
      <c r="AD250" s="159" t="s">
        <v>82</v>
      </c>
      <c r="AE250" s="160" t="s">
        <v>83</v>
      </c>
      <c r="AF250" s="161" t="s">
        <v>84</v>
      </c>
    </row>
    <row r="251" spans="2:32" ht="15.75" x14ac:dyDescent="0.25">
      <c r="B251" s="162" t="s">
        <v>85</v>
      </c>
      <c r="C251" s="244">
        <v>7.6923076923076927E-2</v>
      </c>
      <c r="D251" s="244">
        <v>0</v>
      </c>
      <c r="E251" s="244">
        <v>0.13333333333333333</v>
      </c>
      <c r="F251" s="244">
        <v>0</v>
      </c>
      <c r="G251" s="244">
        <v>0</v>
      </c>
      <c r="H251" s="244">
        <v>0</v>
      </c>
      <c r="I251" s="244">
        <v>3.3333333333333333E-2</v>
      </c>
      <c r="J251" s="244">
        <v>4.2452830188679243E-2</v>
      </c>
      <c r="K251" s="244">
        <v>8.3682008368200833E-2</v>
      </c>
      <c r="L251" s="244">
        <v>3.9301310043668124E-2</v>
      </c>
      <c r="M251" s="244">
        <v>5.4945054945054944E-2</v>
      </c>
      <c r="N251" s="244">
        <f>N235/N$247</f>
        <v>8.5820895522388058E-2</v>
      </c>
      <c r="O251" s="244">
        <v>4.5112781954887216E-2</v>
      </c>
      <c r="P251" s="244">
        <v>2.4822695035460994E-2</v>
      </c>
      <c r="Q251" s="244">
        <v>2.5000000000000001E-2</v>
      </c>
      <c r="R251" s="244">
        <v>3.7209302325581395E-2</v>
      </c>
      <c r="S251" s="244">
        <v>4.3999999999999997E-2</v>
      </c>
      <c r="T251" s="244">
        <v>8.7179487179487175E-2</v>
      </c>
      <c r="U251" s="244">
        <v>3.8461538461538464E-2</v>
      </c>
      <c r="V251" s="244">
        <v>3.5294117647058823E-2</v>
      </c>
      <c r="W251" s="244">
        <v>8.4033613445378148E-3</v>
      </c>
      <c r="X251" s="244">
        <f t="shared" ref="X251:AF262" si="101">X235/X$247</f>
        <v>8.3333333333333329E-2</v>
      </c>
      <c r="Y251" s="244">
        <f t="shared" si="101"/>
        <v>5.7471264367816091E-2</v>
      </c>
      <c r="Z251" s="244">
        <f t="shared" si="101"/>
        <v>0</v>
      </c>
      <c r="AA251" s="244">
        <f t="shared" si="101"/>
        <v>3.8461538461538464E-2</v>
      </c>
      <c r="AB251" s="246">
        <f t="shared" si="101"/>
        <v>3.5714285714285712E-2</v>
      </c>
      <c r="AC251" s="247">
        <f t="shared" si="101"/>
        <v>4.611025244719217E-2</v>
      </c>
      <c r="AD251" s="248">
        <f t="shared" si="101"/>
        <v>4.7115933752141632E-2</v>
      </c>
      <c r="AE251" s="247">
        <f t="shared" si="101"/>
        <v>5.0675675675675678E-2</v>
      </c>
      <c r="AF251" s="248">
        <f t="shared" si="101"/>
        <v>3.5799522673031027E-2</v>
      </c>
    </row>
    <row r="252" spans="2:32" ht="15.75" x14ac:dyDescent="0.25">
      <c r="B252" s="162" t="s">
        <v>86</v>
      </c>
      <c r="C252" s="245">
        <v>0.92307692307692313</v>
      </c>
      <c r="D252" s="245">
        <v>0.81818181818181823</v>
      </c>
      <c r="E252" s="245">
        <v>0.8</v>
      </c>
      <c r="F252" s="245">
        <v>1</v>
      </c>
      <c r="G252" s="245">
        <v>0.8571428571428571</v>
      </c>
      <c r="H252" s="245">
        <v>0.81818181818181823</v>
      </c>
      <c r="I252" s="245">
        <v>0.81666666666666665</v>
      </c>
      <c r="J252" s="245">
        <v>0.74528301886792447</v>
      </c>
      <c r="K252" s="245">
        <v>0.79079497907949792</v>
      </c>
      <c r="L252" s="245">
        <v>0.67248908296943233</v>
      </c>
      <c r="M252" s="245">
        <v>0.64468864468864473</v>
      </c>
      <c r="N252" s="245">
        <f>N236/N$247</f>
        <v>0.58582089552238803</v>
      </c>
      <c r="O252" s="245">
        <v>0.60902255639097747</v>
      </c>
      <c r="P252" s="245">
        <v>0.47517730496453903</v>
      </c>
      <c r="Q252" s="245">
        <v>0.5</v>
      </c>
      <c r="R252" s="245">
        <v>0.49302325581395351</v>
      </c>
      <c r="S252" s="245">
        <v>0.38400000000000001</v>
      </c>
      <c r="T252" s="245">
        <v>0.35897435897435898</v>
      </c>
      <c r="U252" s="245">
        <v>0.34134615384615385</v>
      </c>
      <c r="V252" s="245">
        <v>0.28823529411764703</v>
      </c>
      <c r="W252" s="245">
        <v>0.30252100840336132</v>
      </c>
      <c r="X252" s="245">
        <f t="shared" si="101"/>
        <v>0.33333333333333331</v>
      </c>
      <c r="Y252" s="245">
        <f t="shared" si="101"/>
        <v>0.35632183908045978</v>
      </c>
      <c r="Z252" s="245">
        <f t="shared" si="101"/>
        <v>0.25</v>
      </c>
      <c r="AA252" s="245">
        <f t="shared" si="101"/>
        <v>0.2076923076923077</v>
      </c>
      <c r="AB252" s="250">
        <f t="shared" si="101"/>
        <v>0.10714285714285714</v>
      </c>
      <c r="AC252" s="264">
        <f t="shared" si="101"/>
        <v>0.50334878928387428</v>
      </c>
      <c r="AD252" s="265">
        <f t="shared" si="101"/>
        <v>0.47230154197601371</v>
      </c>
      <c r="AE252" s="264">
        <f t="shared" si="101"/>
        <v>0.53866366366366369</v>
      </c>
      <c r="AF252" s="265">
        <f t="shared" si="101"/>
        <v>0.26133651551312648</v>
      </c>
    </row>
    <row r="253" spans="2:32" ht="15.75" x14ac:dyDescent="0.25">
      <c r="B253" s="162" t="s">
        <v>87</v>
      </c>
      <c r="C253" s="244">
        <v>0</v>
      </c>
      <c r="D253" s="244">
        <v>0</v>
      </c>
      <c r="E253" s="244">
        <v>0</v>
      </c>
      <c r="F253" s="244">
        <v>0</v>
      </c>
      <c r="G253" s="244">
        <v>0</v>
      </c>
      <c r="H253" s="244">
        <v>0</v>
      </c>
      <c r="I253" s="244">
        <v>0</v>
      </c>
      <c r="J253" s="244">
        <v>0</v>
      </c>
      <c r="K253" s="244">
        <v>0</v>
      </c>
      <c r="L253" s="244">
        <v>8.7336244541484712E-3</v>
      </c>
      <c r="M253" s="244">
        <v>3.6630036630036632E-2</v>
      </c>
      <c r="N253" s="244">
        <f>N237/N$247</f>
        <v>1.8656716417910446E-2</v>
      </c>
      <c r="O253" s="244">
        <v>4.5112781954887216E-2</v>
      </c>
      <c r="P253" s="244">
        <v>6.3829787234042548E-2</v>
      </c>
      <c r="Q253" s="244">
        <v>5.4166666666666669E-2</v>
      </c>
      <c r="R253" s="244">
        <v>4.6511627906976744E-2</v>
      </c>
      <c r="S253" s="244">
        <v>6.4000000000000001E-2</v>
      </c>
      <c r="T253" s="244">
        <v>4.1025641025641026E-2</v>
      </c>
      <c r="U253" s="244">
        <v>3.8461538461538464E-2</v>
      </c>
      <c r="V253" s="244">
        <v>2.9411764705882353E-2</v>
      </c>
      <c r="W253" s="244">
        <v>6.7226890756302518E-2</v>
      </c>
      <c r="X253" s="244">
        <f t="shared" si="101"/>
        <v>9.2592592592592587E-3</v>
      </c>
      <c r="Y253" s="244">
        <f t="shared" si="101"/>
        <v>1.1494252873563218E-2</v>
      </c>
      <c r="Z253" s="244">
        <f t="shared" si="101"/>
        <v>8.9285714285714281E-3</v>
      </c>
      <c r="AA253" s="244">
        <f t="shared" si="101"/>
        <v>3.0769230769230771E-2</v>
      </c>
      <c r="AB253" s="246">
        <f t="shared" si="101"/>
        <v>8.9285714285714281E-3</v>
      </c>
      <c r="AC253" s="247">
        <f t="shared" si="101"/>
        <v>3.1684698608964453E-2</v>
      </c>
      <c r="AD253" s="248">
        <f t="shared" si="101"/>
        <v>3.5122786978869218E-2</v>
      </c>
      <c r="AE253" s="247">
        <f t="shared" si="101"/>
        <v>3.8288288288288293E-2</v>
      </c>
      <c r="AF253" s="248">
        <f t="shared" si="101"/>
        <v>2.5059665871121718E-2</v>
      </c>
    </row>
    <row r="254" spans="2:32" ht="15.75" x14ac:dyDescent="0.25">
      <c r="B254" s="162" t="s">
        <v>88</v>
      </c>
      <c r="C254" s="244">
        <v>0</v>
      </c>
      <c r="D254" s="244">
        <v>0</v>
      </c>
      <c r="E254" s="244">
        <v>0</v>
      </c>
      <c r="F254" s="244">
        <v>0</v>
      </c>
      <c r="G254" s="244">
        <v>0</v>
      </c>
      <c r="H254" s="244">
        <v>0</v>
      </c>
      <c r="I254" s="244">
        <v>0</v>
      </c>
      <c r="J254" s="244">
        <v>0</v>
      </c>
      <c r="K254" s="244">
        <v>4.1841004184100415E-3</v>
      </c>
      <c r="L254" s="244">
        <v>4.3668122270742356E-3</v>
      </c>
      <c r="M254" s="244">
        <v>0</v>
      </c>
      <c r="N254" s="244">
        <f>N238/N$247</f>
        <v>3.7313432835820895E-3</v>
      </c>
      <c r="O254" s="244">
        <v>7.5187969924812026E-3</v>
      </c>
      <c r="P254" s="244">
        <v>1.4184397163120567E-2</v>
      </c>
      <c r="Q254" s="244">
        <v>2.5000000000000001E-2</v>
      </c>
      <c r="R254" s="244">
        <v>0</v>
      </c>
      <c r="S254" s="244">
        <v>1.6E-2</v>
      </c>
      <c r="T254" s="244">
        <v>1.0256410256410256E-2</v>
      </c>
      <c r="U254" s="244">
        <v>1.4423076923076924E-2</v>
      </c>
      <c r="V254" s="244">
        <v>7.6470588235294124E-2</v>
      </c>
      <c r="W254" s="244">
        <v>4.2016806722689079E-2</v>
      </c>
      <c r="X254" s="244">
        <f t="shared" si="101"/>
        <v>4.6296296296296294E-2</v>
      </c>
      <c r="Y254" s="244">
        <f t="shared" si="101"/>
        <v>6.8965517241379309E-2</v>
      </c>
      <c r="Z254" s="244">
        <f t="shared" si="101"/>
        <v>6.25E-2</v>
      </c>
      <c r="AA254" s="244">
        <f t="shared" si="101"/>
        <v>3.8461538461538464E-2</v>
      </c>
      <c r="AB254" s="246">
        <f t="shared" si="101"/>
        <v>5.3571428571428568E-2</v>
      </c>
      <c r="AC254" s="247">
        <f t="shared" si="101"/>
        <v>1.8289541473467286E-2</v>
      </c>
      <c r="AD254" s="248">
        <f t="shared" si="101"/>
        <v>2.0274129069103371E-2</v>
      </c>
      <c r="AE254" s="247">
        <f t="shared" si="101"/>
        <v>9.0090090090090089E-3</v>
      </c>
      <c r="AF254" s="248">
        <f t="shared" si="101"/>
        <v>5.608591885441528E-2</v>
      </c>
    </row>
    <row r="255" spans="2:32" ht="15.75" x14ac:dyDescent="0.25">
      <c r="B255" s="162" t="s">
        <v>89</v>
      </c>
      <c r="C255" s="244">
        <v>0</v>
      </c>
      <c r="D255" s="244">
        <v>9.0909090909090912E-2</v>
      </c>
      <c r="E255" s="244">
        <v>6.6666666666666666E-2</v>
      </c>
      <c r="F255" s="244">
        <v>0</v>
      </c>
      <c r="G255" s="244">
        <v>0</v>
      </c>
      <c r="H255" s="244">
        <v>3.0303030303030304E-2</v>
      </c>
      <c r="I255" s="244">
        <v>1.6666666666666666E-2</v>
      </c>
      <c r="J255" s="244">
        <v>1.4150943396226415E-2</v>
      </c>
      <c r="K255" s="244">
        <v>2.0920502092050208E-2</v>
      </c>
      <c r="L255" s="244">
        <v>2.1834061135371178E-2</v>
      </c>
      <c r="M255" s="244">
        <v>3.663003663003663E-3</v>
      </c>
      <c r="N255" s="244">
        <f>N239/N$247</f>
        <v>1.8656716417910446E-2</v>
      </c>
      <c r="O255" s="244">
        <v>4.1353383458646614E-2</v>
      </c>
      <c r="P255" s="245">
        <v>7.0921985815602842E-2</v>
      </c>
      <c r="Q255" s="245">
        <v>6.6666666666666666E-2</v>
      </c>
      <c r="R255" s="244">
        <v>3.255813953488372E-2</v>
      </c>
      <c r="S255" s="244">
        <v>2.8000000000000001E-2</v>
      </c>
      <c r="T255" s="244">
        <v>2.564102564102564E-2</v>
      </c>
      <c r="U255" s="244">
        <v>4.807692307692308E-3</v>
      </c>
      <c r="V255" s="244">
        <v>1.1764705882352941E-2</v>
      </c>
      <c r="W255" s="244">
        <v>8.4033613445378148E-3</v>
      </c>
      <c r="X255" s="244">
        <f t="shared" si="101"/>
        <v>9.2592592592592587E-3</v>
      </c>
      <c r="Y255" s="244">
        <f t="shared" si="101"/>
        <v>0</v>
      </c>
      <c r="Z255" s="244">
        <f t="shared" si="101"/>
        <v>8.9285714285714281E-3</v>
      </c>
      <c r="AA255" s="244">
        <f t="shared" si="101"/>
        <v>7.6923076923076927E-3</v>
      </c>
      <c r="AB255" s="246">
        <f t="shared" si="101"/>
        <v>0</v>
      </c>
      <c r="AC255" s="247">
        <f t="shared" si="101"/>
        <v>2.472952086553323E-2</v>
      </c>
      <c r="AD255" s="248">
        <f t="shared" si="101"/>
        <v>2.5414049114791549E-2</v>
      </c>
      <c r="AE255" s="247">
        <f t="shared" si="101"/>
        <v>3.1156156156156158E-2</v>
      </c>
      <c r="AF255" s="248">
        <f t="shared" si="101"/>
        <v>7.1599045346062056E-3</v>
      </c>
    </row>
    <row r="256" spans="2:32" ht="15.75" x14ac:dyDescent="0.25">
      <c r="B256" s="162" t="s">
        <v>90</v>
      </c>
      <c r="C256" s="244">
        <v>0</v>
      </c>
      <c r="D256" s="244">
        <v>0</v>
      </c>
      <c r="E256" s="244">
        <v>0</v>
      </c>
      <c r="F256" s="244">
        <v>0</v>
      </c>
      <c r="G256" s="244">
        <v>0</v>
      </c>
      <c r="H256" s="244">
        <v>0.12121212121212122</v>
      </c>
      <c r="I256" s="244">
        <v>0.05</v>
      </c>
      <c r="J256" s="244">
        <v>4.2452830188679243E-2</v>
      </c>
      <c r="K256" s="244">
        <v>5.0209205020920501E-2</v>
      </c>
      <c r="L256" s="245">
        <v>0.11790393013100436</v>
      </c>
      <c r="M256" s="245">
        <v>9.1575091575091569E-2</v>
      </c>
      <c r="N256" s="245">
        <v>8.5820895522388058E-2</v>
      </c>
      <c r="O256" s="244">
        <v>6.0150375939849621E-2</v>
      </c>
      <c r="P256" s="245">
        <v>7.8014184397163122E-2</v>
      </c>
      <c r="Q256" s="244">
        <v>6.25E-2</v>
      </c>
      <c r="R256" s="244">
        <v>4.1860465116279069E-2</v>
      </c>
      <c r="S256" s="244">
        <v>0.06</v>
      </c>
      <c r="T256" s="245">
        <v>9.2307692307692313E-2</v>
      </c>
      <c r="U256" s="244">
        <v>5.7692307692307696E-2</v>
      </c>
      <c r="V256" s="244">
        <v>7.6470588235294124E-2</v>
      </c>
      <c r="W256" s="245">
        <v>0.1092436974789916</v>
      </c>
      <c r="X256" s="244">
        <f t="shared" si="101"/>
        <v>3.7037037037037035E-2</v>
      </c>
      <c r="Y256" s="244">
        <f t="shared" si="101"/>
        <v>6.8965517241379309E-2</v>
      </c>
      <c r="Z256" s="244">
        <f t="shared" si="101"/>
        <v>8.0357142857142863E-2</v>
      </c>
      <c r="AA256" s="244">
        <f t="shared" si="101"/>
        <v>5.3846153846153849E-2</v>
      </c>
      <c r="AB256" s="246">
        <f t="shared" si="101"/>
        <v>0.14285714285714285</v>
      </c>
      <c r="AC256" s="247">
        <f t="shared" si="101"/>
        <v>7.1870170015455953E-2</v>
      </c>
      <c r="AD256" s="248">
        <f t="shared" si="101"/>
        <v>7.5099942889777269E-2</v>
      </c>
      <c r="AE256" s="247">
        <f t="shared" si="101"/>
        <v>7.31981981981982E-2</v>
      </c>
      <c r="AF256" s="248">
        <f t="shared" si="101"/>
        <v>8.1145584725536984E-2</v>
      </c>
    </row>
    <row r="257" spans="2:32" ht="15.75" x14ac:dyDescent="0.25">
      <c r="B257" s="162" t="s">
        <v>91</v>
      </c>
      <c r="C257" s="244">
        <v>0</v>
      </c>
      <c r="D257" s="244">
        <v>0</v>
      </c>
      <c r="E257" s="244">
        <v>0</v>
      </c>
      <c r="F257" s="244">
        <v>0</v>
      </c>
      <c r="G257" s="244">
        <v>0</v>
      </c>
      <c r="H257" s="244">
        <v>0</v>
      </c>
      <c r="I257" s="244">
        <v>6.6666666666666666E-2</v>
      </c>
      <c r="J257" s="244">
        <v>3.3018867924528301E-2</v>
      </c>
      <c r="K257" s="244">
        <v>2.5104602510460251E-2</v>
      </c>
      <c r="L257" s="244">
        <v>2.1834061135371178E-2</v>
      </c>
      <c r="M257" s="244">
        <v>2.197802197802198E-2</v>
      </c>
      <c r="N257" s="244">
        <v>1.1194029850746268E-2</v>
      </c>
      <c r="O257" s="244">
        <v>4.5112781954887216E-2</v>
      </c>
      <c r="P257" s="244">
        <v>5.6737588652482268E-2</v>
      </c>
      <c r="Q257" s="245">
        <v>6.6666666666666666E-2</v>
      </c>
      <c r="R257" s="245">
        <v>0.12558139534883722</v>
      </c>
      <c r="S257" s="245">
        <v>9.1999999999999998E-2</v>
      </c>
      <c r="T257" s="245">
        <v>8.2051282051282051E-2</v>
      </c>
      <c r="U257" s="245">
        <v>0.11057692307692307</v>
      </c>
      <c r="V257" s="245">
        <v>8.2352941176470587E-2</v>
      </c>
      <c r="W257" s="245">
        <v>7.5630252100840331E-2</v>
      </c>
      <c r="X257" s="244">
        <f t="shared" si="101"/>
        <v>0.1111111111111111</v>
      </c>
      <c r="Y257" s="244">
        <f t="shared" si="101"/>
        <v>8.0459770114942528E-2</v>
      </c>
      <c r="Z257" s="244">
        <f t="shared" si="101"/>
        <v>0.20535714285714285</v>
      </c>
      <c r="AA257" s="244">
        <f t="shared" si="101"/>
        <v>0.12307692307692308</v>
      </c>
      <c r="AB257" s="246">
        <f t="shared" si="101"/>
        <v>0.14285714285714285</v>
      </c>
      <c r="AC257" s="247">
        <f t="shared" si="101"/>
        <v>6.7233384853168474E-2</v>
      </c>
      <c r="AD257" s="248">
        <f t="shared" si="101"/>
        <v>7.1387778412335803E-2</v>
      </c>
      <c r="AE257" s="247">
        <f t="shared" si="101"/>
        <v>5.7432432432432429E-2</v>
      </c>
      <c r="AF257" s="248">
        <f t="shared" si="101"/>
        <v>0.11575178997613367</v>
      </c>
    </row>
    <row r="258" spans="2:32" ht="15.75" x14ac:dyDescent="0.25">
      <c r="B258" s="162" t="s">
        <v>92</v>
      </c>
      <c r="C258" s="244">
        <v>0</v>
      </c>
      <c r="D258" s="244">
        <v>0</v>
      </c>
      <c r="E258" s="244">
        <v>0</v>
      </c>
      <c r="F258" s="244">
        <v>0</v>
      </c>
      <c r="G258" s="244">
        <v>0</v>
      </c>
      <c r="H258" s="244">
        <v>3.0303030303030304E-2</v>
      </c>
      <c r="I258" s="244">
        <v>1.6666666666666666E-2</v>
      </c>
      <c r="J258" s="245">
        <v>0.10849056603773585</v>
      </c>
      <c r="K258" s="244">
        <v>1.2552301255230125E-2</v>
      </c>
      <c r="L258" s="245">
        <v>9.606986899563319E-2</v>
      </c>
      <c r="M258" s="245">
        <v>0.12087912087912088</v>
      </c>
      <c r="N258" s="245">
        <v>0.12313432835820895</v>
      </c>
      <c r="O258" s="245">
        <v>0.11278195488721804</v>
      </c>
      <c r="P258" s="245">
        <v>0.16666666666666666</v>
      </c>
      <c r="Q258" s="245">
        <v>0.1125</v>
      </c>
      <c r="R258" s="245">
        <v>0.10697674418604651</v>
      </c>
      <c r="S258" s="245">
        <v>0.13600000000000001</v>
      </c>
      <c r="T258" s="245">
        <v>0.15897435897435896</v>
      </c>
      <c r="U258" s="244">
        <v>6.25E-2</v>
      </c>
      <c r="V258" s="245">
        <v>0.11764705882352941</v>
      </c>
      <c r="W258" s="244">
        <v>5.8823529411764705E-2</v>
      </c>
      <c r="X258" s="244">
        <f t="shared" si="101"/>
        <v>1.8518518518518517E-2</v>
      </c>
      <c r="Y258" s="244">
        <f t="shared" si="101"/>
        <v>4.5977011494252873E-2</v>
      </c>
      <c r="Z258" s="244">
        <f t="shared" si="101"/>
        <v>8.0357142857142863E-2</v>
      </c>
      <c r="AA258" s="244">
        <f t="shared" si="101"/>
        <v>0.13846153846153847</v>
      </c>
      <c r="AB258" s="246">
        <f t="shared" si="101"/>
        <v>0.16964285714285715</v>
      </c>
      <c r="AC258" s="264">
        <f t="shared" si="101"/>
        <v>0.10303967027305512</v>
      </c>
      <c r="AD258" s="265">
        <f t="shared" si="101"/>
        <v>0.10708166761850371</v>
      </c>
      <c r="AE258" s="264">
        <f t="shared" si="101"/>
        <v>0.11111111111111112</v>
      </c>
      <c r="AF258" s="265">
        <f t="shared" si="101"/>
        <v>9.427207637231505E-2</v>
      </c>
    </row>
    <row r="259" spans="2:32" ht="15.75" x14ac:dyDescent="0.25">
      <c r="B259" s="162" t="s">
        <v>93</v>
      </c>
      <c r="C259" s="244">
        <v>0</v>
      </c>
      <c r="D259" s="244">
        <v>0</v>
      </c>
      <c r="E259" s="244">
        <v>0</v>
      </c>
      <c r="F259" s="244">
        <v>0</v>
      </c>
      <c r="G259" s="244">
        <v>0</v>
      </c>
      <c r="H259" s="244">
        <v>0</v>
      </c>
      <c r="I259" s="244">
        <v>0</v>
      </c>
      <c r="J259" s="244">
        <v>0</v>
      </c>
      <c r="K259" s="244">
        <v>4.1841004184100415E-3</v>
      </c>
      <c r="L259" s="244">
        <v>0</v>
      </c>
      <c r="M259" s="244">
        <v>3.663003663003663E-3</v>
      </c>
      <c r="N259" s="244">
        <v>1.1194029850746268E-2</v>
      </c>
      <c r="O259" s="244">
        <v>0</v>
      </c>
      <c r="P259" s="244">
        <v>7.0921985815602835E-3</v>
      </c>
      <c r="Q259" s="244">
        <v>2.0833333333333332E-2</v>
      </c>
      <c r="R259" s="244">
        <v>6.0465116279069767E-2</v>
      </c>
      <c r="S259" s="244">
        <v>3.2000000000000001E-2</v>
      </c>
      <c r="T259" s="244">
        <v>1.0256410256410256E-2</v>
      </c>
      <c r="U259" s="244">
        <v>2.403846153846154E-2</v>
      </c>
      <c r="V259" s="244">
        <v>2.9411764705882353E-2</v>
      </c>
      <c r="W259" s="244">
        <v>3.3613445378151259E-2</v>
      </c>
      <c r="X259" s="244">
        <f t="shared" si="101"/>
        <v>9.2592592592592587E-3</v>
      </c>
      <c r="Y259" s="244">
        <f t="shared" si="101"/>
        <v>9.1954022988505746E-2</v>
      </c>
      <c r="Z259" s="244">
        <f t="shared" si="101"/>
        <v>7.1428571428571425E-2</v>
      </c>
      <c r="AA259" s="244">
        <f t="shared" si="101"/>
        <v>4.6153846153846156E-2</v>
      </c>
      <c r="AB259" s="246">
        <f t="shared" si="101"/>
        <v>0.14285714285714285</v>
      </c>
      <c r="AC259" s="247">
        <f t="shared" si="101"/>
        <v>2.2668727460072129E-2</v>
      </c>
      <c r="AD259" s="248">
        <f t="shared" si="101"/>
        <v>2.5128498001142203E-2</v>
      </c>
      <c r="AE259" s="247">
        <f t="shared" si="101"/>
        <v>1.5015015015015015E-2</v>
      </c>
      <c r="AF259" s="248">
        <f t="shared" si="101"/>
        <v>5.7279236276849645E-2</v>
      </c>
    </row>
    <row r="260" spans="2:32" ht="15.75" x14ac:dyDescent="0.25">
      <c r="B260" s="162" t="s">
        <v>95</v>
      </c>
      <c r="C260" s="244">
        <v>0</v>
      </c>
      <c r="D260" s="244">
        <v>0</v>
      </c>
      <c r="E260" s="244">
        <v>0</v>
      </c>
      <c r="F260" s="244">
        <v>0</v>
      </c>
      <c r="G260" s="244">
        <v>0</v>
      </c>
      <c r="H260" s="244">
        <v>0</v>
      </c>
      <c r="I260" s="244">
        <v>0</v>
      </c>
      <c r="J260" s="244">
        <v>4.7169811320754715E-3</v>
      </c>
      <c r="K260" s="244">
        <v>0</v>
      </c>
      <c r="L260" s="244">
        <v>0</v>
      </c>
      <c r="M260" s="244">
        <v>0</v>
      </c>
      <c r="N260" s="244">
        <v>3.7313432835820895E-3</v>
      </c>
      <c r="O260" s="244">
        <v>0</v>
      </c>
      <c r="P260" s="244">
        <v>2.1276595744680851E-2</v>
      </c>
      <c r="Q260" s="244">
        <v>2.5000000000000001E-2</v>
      </c>
      <c r="R260" s="244">
        <v>2.3255813953488372E-2</v>
      </c>
      <c r="S260" s="244">
        <v>5.1999999999999998E-2</v>
      </c>
      <c r="T260" s="245">
        <v>6.6666666666666666E-2</v>
      </c>
      <c r="U260" s="245">
        <v>0.1875</v>
      </c>
      <c r="V260" s="245">
        <v>0.12352941176470589</v>
      </c>
      <c r="W260" s="245">
        <v>0.13445378151260504</v>
      </c>
      <c r="X260" s="244">
        <f t="shared" si="101"/>
        <v>0.1388888888888889</v>
      </c>
      <c r="Y260" s="244">
        <f t="shared" si="101"/>
        <v>9.1954022988505746E-2</v>
      </c>
      <c r="Z260" s="244">
        <f t="shared" si="101"/>
        <v>0.125</v>
      </c>
      <c r="AA260" s="244">
        <f t="shared" si="101"/>
        <v>7.6923076923076927E-2</v>
      </c>
      <c r="AB260" s="246">
        <f t="shared" si="101"/>
        <v>6.25E-2</v>
      </c>
      <c r="AC260" s="247">
        <f t="shared" si="101"/>
        <v>4.482225656877898E-2</v>
      </c>
      <c r="AD260" s="248">
        <f t="shared" si="101"/>
        <v>4.9400342661336381E-2</v>
      </c>
      <c r="AE260" s="247">
        <f t="shared" si="101"/>
        <v>3.0780780780780777E-2</v>
      </c>
      <c r="AF260" s="248">
        <f t="shared" si="101"/>
        <v>0.10859188544152745</v>
      </c>
    </row>
    <row r="261" spans="2:32" ht="15.75" x14ac:dyDescent="0.25">
      <c r="B261" s="162" t="s">
        <v>96</v>
      </c>
      <c r="C261" s="244">
        <v>0</v>
      </c>
      <c r="D261" s="244">
        <v>0</v>
      </c>
      <c r="E261" s="244">
        <v>0</v>
      </c>
      <c r="F261" s="244">
        <v>0</v>
      </c>
      <c r="G261" s="244">
        <v>0</v>
      </c>
      <c r="H261" s="244">
        <v>0</v>
      </c>
      <c r="I261" s="244">
        <v>0</v>
      </c>
      <c r="J261" s="244">
        <v>0</v>
      </c>
      <c r="K261" s="244">
        <v>0</v>
      </c>
      <c r="L261" s="244">
        <v>0</v>
      </c>
      <c r="M261" s="244">
        <v>0</v>
      </c>
      <c r="N261" s="244">
        <v>1.1194029850746268E-2</v>
      </c>
      <c r="O261" s="244">
        <v>0</v>
      </c>
      <c r="P261" s="244">
        <v>0</v>
      </c>
      <c r="Q261" s="244">
        <v>0</v>
      </c>
      <c r="R261" s="244">
        <v>1.8604651162790697E-2</v>
      </c>
      <c r="S261" s="244">
        <v>0.02</v>
      </c>
      <c r="T261" s="244">
        <v>1.5384615384615385E-2</v>
      </c>
      <c r="U261" s="245">
        <v>6.25E-2</v>
      </c>
      <c r="V261" s="245">
        <v>4.7058823529411764E-2</v>
      </c>
      <c r="W261" s="244">
        <v>3.3613445378151259E-2</v>
      </c>
      <c r="X261" s="244">
        <f t="shared" si="101"/>
        <v>1.8518518518518517E-2</v>
      </c>
      <c r="Y261" s="244">
        <f t="shared" si="101"/>
        <v>5.7471264367816091E-2</v>
      </c>
      <c r="Z261" s="244">
        <f t="shared" si="101"/>
        <v>1.7857142857142856E-2</v>
      </c>
      <c r="AA261" s="244">
        <f t="shared" si="101"/>
        <v>3.0769230769230771E-2</v>
      </c>
      <c r="AB261" s="246">
        <f t="shared" si="101"/>
        <v>2.6785714285714284E-2</v>
      </c>
      <c r="AC261" s="247">
        <f t="shared" si="101"/>
        <v>1.4425553838227717E-2</v>
      </c>
      <c r="AD261" s="248">
        <f t="shared" si="101"/>
        <v>1.5990862364363222E-2</v>
      </c>
      <c r="AE261" s="247">
        <f t="shared" si="101"/>
        <v>1.051051051051051E-2</v>
      </c>
      <c r="AF261" s="248">
        <f t="shared" si="101"/>
        <v>3.3412887828162291E-2</v>
      </c>
    </row>
    <row r="262" spans="2:32" ht="15.75" x14ac:dyDescent="0.25">
      <c r="B262" s="162" t="s">
        <v>97</v>
      </c>
      <c r="C262" s="244">
        <v>0</v>
      </c>
      <c r="D262" s="244">
        <v>9.0909090909090912E-2</v>
      </c>
      <c r="E262" s="244">
        <v>0</v>
      </c>
      <c r="F262" s="244">
        <v>0</v>
      </c>
      <c r="G262" s="244">
        <v>0.14285714285714285</v>
      </c>
      <c r="H262" s="244">
        <v>0</v>
      </c>
      <c r="I262" s="244">
        <v>0</v>
      </c>
      <c r="J262" s="244">
        <v>9.433962264150943E-3</v>
      </c>
      <c r="K262" s="244">
        <v>8.368200836820083E-3</v>
      </c>
      <c r="L262" s="244">
        <v>1.7467248908296942E-2</v>
      </c>
      <c r="M262" s="244">
        <v>2.197802197802198E-2</v>
      </c>
      <c r="N262" s="244">
        <v>4.1044776119402986E-2</v>
      </c>
      <c r="O262" s="244">
        <v>3.3834586466165412E-2</v>
      </c>
      <c r="P262" s="244">
        <v>2.1276595744680851E-2</v>
      </c>
      <c r="Q262" s="244">
        <v>4.1666666666666664E-2</v>
      </c>
      <c r="R262" s="244">
        <v>1.3953488372093023E-2</v>
      </c>
      <c r="S262" s="244">
        <v>7.1999999999999995E-2</v>
      </c>
      <c r="T262" s="244">
        <v>5.128205128205128E-2</v>
      </c>
      <c r="U262" s="244">
        <v>5.7692307692307696E-2</v>
      </c>
      <c r="V262" s="244">
        <v>8.2352941176470587E-2</v>
      </c>
      <c r="W262" s="244">
        <v>0.12605042016806722</v>
      </c>
      <c r="X262" s="244">
        <f t="shared" si="101"/>
        <v>0.18518518518518517</v>
      </c>
      <c r="Y262" s="244">
        <f t="shared" si="101"/>
        <v>6.8965517241379309E-2</v>
      </c>
      <c r="Z262" s="244">
        <f t="shared" si="101"/>
        <v>8.9285714285714288E-2</v>
      </c>
      <c r="AA262" s="244">
        <f t="shared" si="101"/>
        <v>0.2076923076923077</v>
      </c>
      <c r="AB262" s="246">
        <f t="shared" si="101"/>
        <v>0.10714285714285714</v>
      </c>
      <c r="AC262" s="247">
        <f t="shared" si="101"/>
        <v>5.1777434312210199E-2</v>
      </c>
      <c r="AD262" s="248">
        <f t="shared" si="101"/>
        <v>5.568246716162193E-2</v>
      </c>
      <c r="AE262" s="247">
        <f t="shared" si="101"/>
        <v>3.415915915915916E-2</v>
      </c>
      <c r="AF262" s="248">
        <f t="shared" si="101"/>
        <v>0.12410501193317423</v>
      </c>
    </row>
    <row r="263" spans="2:32" ht="16.5" thickBot="1" x14ac:dyDescent="0.3">
      <c r="B263" s="225" t="s">
        <v>2</v>
      </c>
      <c r="C263" s="251">
        <v>1</v>
      </c>
      <c r="D263" s="251">
        <v>1</v>
      </c>
      <c r="E263" s="251">
        <v>1</v>
      </c>
      <c r="F263" s="251">
        <v>1</v>
      </c>
      <c r="G263" s="251">
        <v>1</v>
      </c>
      <c r="H263" s="251">
        <v>1</v>
      </c>
      <c r="I263" s="251">
        <v>1</v>
      </c>
      <c r="J263" s="251">
        <v>1</v>
      </c>
      <c r="K263" s="251">
        <v>1</v>
      </c>
      <c r="L263" s="251">
        <v>1</v>
      </c>
      <c r="M263" s="251">
        <v>1</v>
      </c>
      <c r="N263" s="251">
        <v>1</v>
      </c>
      <c r="O263" s="251">
        <v>1</v>
      </c>
      <c r="P263" s="251">
        <v>1</v>
      </c>
      <c r="Q263" s="251">
        <v>1</v>
      </c>
      <c r="R263" s="251">
        <v>1</v>
      </c>
      <c r="S263" s="251">
        <v>1</v>
      </c>
      <c r="T263" s="251">
        <v>1</v>
      </c>
      <c r="U263" s="251">
        <v>1</v>
      </c>
      <c r="V263" s="251">
        <v>1</v>
      </c>
      <c r="W263" s="251">
        <v>1</v>
      </c>
      <c r="X263" s="251">
        <v>1</v>
      </c>
      <c r="Y263" s="251">
        <v>1</v>
      </c>
      <c r="Z263" s="251">
        <v>1</v>
      </c>
      <c r="AA263" s="251">
        <v>1</v>
      </c>
      <c r="AB263" s="252">
        <v>1</v>
      </c>
      <c r="AC263" s="253">
        <v>1</v>
      </c>
      <c r="AD263" s="266">
        <v>1</v>
      </c>
      <c r="AE263" s="253">
        <v>1</v>
      </c>
      <c r="AF263" s="266">
        <v>1</v>
      </c>
    </row>
    <row r="264" spans="2:32" x14ac:dyDescent="0.25">
      <c r="B264" s="237" t="str">
        <f>B$113</f>
        <v>Atualizado até 25/01/2021</v>
      </c>
    </row>
    <row r="265" spans="2:32" ht="15.75" thickBot="1" x14ac:dyDescent="0.3"/>
    <row r="266" spans="2:32" ht="31.5" x14ac:dyDescent="0.25">
      <c r="B266" s="156" t="s">
        <v>59</v>
      </c>
      <c r="C266" s="156">
        <v>1995</v>
      </c>
      <c r="D266" s="156">
        <v>1996</v>
      </c>
      <c r="E266" s="156">
        <v>1997</v>
      </c>
      <c r="F266" s="156">
        <v>1998</v>
      </c>
      <c r="G266" s="156">
        <v>1999</v>
      </c>
      <c r="H266" s="156">
        <v>2000</v>
      </c>
      <c r="I266" s="156">
        <v>2001</v>
      </c>
      <c r="J266" s="156">
        <v>2002</v>
      </c>
      <c r="K266" s="156">
        <v>2003</v>
      </c>
      <c r="L266" s="156">
        <v>2004</v>
      </c>
      <c r="M266" s="156">
        <v>2005</v>
      </c>
      <c r="N266" s="156">
        <v>2006</v>
      </c>
      <c r="O266" s="156">
        <v>2007</v>
      </c>
      <c r="P266" s="156">
        <v>2008</v>
      </c>
      <c r="Q266" s="156">
        <v>2009</v>
      </c>
      <c r="R266" s="156">
        <v>2010</v>
      </c>
      <c r="S266" s="156">
        <v>2011</v>
      </c>
      <c r="T266" s="156">
        <v>2012</v>
      </c>
      <c r="U266" s="156">
        <v>2013</v>
      </c>
      <c r="V266" s="156">
        <v>2014</v>
      </c>
      <c r="W266" s="156">
        <v>2015</v>
      </c>
      <c r="X266" s="156">
        <v>2016</v>
      </c>
      <c r="Y266" s="156">
        <v>2017</v>
      </c>
      <c r="Z266" s="156">
        <v>2018</v>
      </c>
      <c r="AA266" s="156">
        <v>2019</v>
      </c>
      <c r="AB266" s="156">
        <v>2020</v>
      </c>
      <c r="AC266" s="156" t="s">
        <v>81</v>
      </c>
      <c r="AD266" s="156" t="s">
        <v>82</v>
      </c>
      <c r="AE266" s="160" t="s">
        <v>83</v>
      </c>
      <c r="AF266" s="161" t="s">
        <v>84</v>
      </c>
    </row>
    <row r="267" spans="2:32" ht="16.5" thickBot="1" x14ac:dyDescent="0.3">
      <c r="B267" s="225" t="s">
        <v>2</v>
      </c>
      <c r="C267" s="225">
        <v>13</v>
      </c>
      <c r="D267" s="225">
        <v>11</v>
      </c>
      <c r="E267" s="225">
        <v>15</v>
      </c>
      <c r="F267" s="225">
        <v>15</v>
      </c>
      <c r="G267" s="225">
        <v>21</v>
      </c>
      <c r="H267" s="225">
        <v>33</v>
      </c>
      <c r="I267" s="225">
        <v>60</v>
      </c>
      <c r="J267" s="225">
        <v>212</v>
      </c>
      <c r="K267" s="225">
        <v>239</v>
      </c>
      <c r="L267" s="225">
        <v>229</v>
      </c>
      <c r="M267" s="225">
        <v>273</v>
      </c>
      <c r="N267" s="225">
        <v>268</v>
      </c>
      <c r="O267" s="225">
        <v>266</v>
      </c>
      <c r="P267" s="225">
        <v>281</v>
      </c>
      <c r="Q267" s="225">
        <v>240</v>
      </c>
      <c r="R267" s="225">
        <v>214</v>
      </c>
      <c r="S267" s="225">
        <v>250</v>
      </c>
      <c r="T267" s="225">
        <v>196</v>
      </c>
      <c r="U267" s="225">
        <v>208</v>
      </c>
      <c r="V267" s="225">
        <v>170</v>
      </c>
      <c r="W267" s="225">
        <v>119</v>
      </c>
      <c r="X267" s="225">
        <v>108</v>
      </c>
      <c r="Y267" s="225">
        <v>87</v>
      </c>
      <c r="Z267" s="225">
        <v>112</v>
      </c>
      <c r="AA267" s="225">
        <v>130</v>
      </c>
      <c r="AB267" s="225">
        <f>AB247</f>
        <v>112</v>
      </c>
      <c r="AC267" s="225">
        <f>SUM(C267:AB267)</f>
        <v>3882</v>
      </c>
      <c r="AD267" s="225">
        <f>SUM(K267:AB267)</f>
        <v>3502</v>
      </c>
      <c r="AE267" s="267">
        <f t="shared" ref="AE267" si="102">AVERAGE(K267:U267)</f>
        <v>242.18181818181819</v>
      </c>
      <c r="AF267" s="268">
        <f t="shared" ref="AF267" si="103">AVERAGE(V267:AB267)</f>
        <v>119.71428571428571</v>
      </c>
    </row>
    <row r="268" spans="2:32" ht="31.5" x14ac:dyDescent="0.25">
      <c r="B268" s="156" t="s">
        <v>109</v>
      </c>
      <c r="C268" s="156">
        <v>1995</v>
      </c>
      <c r="D268" s="156">
        <v>1996</v>
      </c>
      <c r="E268" s="156">
        <v>1997</v>
      </c>
      <c r="F268" s="156">
        <v>1998</v>
      </c>
      <c r="G268" s="156">
        <v>1999</v>
      </c>
      <c r="H268" s="156">
        <v>2000</v>
      </c>
      <c r="I268" s="156">
        <v>2001</v>
      </c>
      <c r="J268" s="156">
        <v>2002</v>
      </c>
      <c r="K268" s="156">
        <v>2003</v>
      </c>
      <c r="L268" s="156">
        <v>2004</v>
      </c>
      <c r="M268" s="156">
        <v>2005</v>
      </c>
      <c r="N268" s="156">
        <v>2006</v>
      </c>
      <c r="O268" s="156">
        <v>2007</v>
      </c>
      <c r="P268" s="156">
        <v>2008</v>
      </c>
      <c r="Q268" s="156">
        <v>2009</v>
      </c>
      <c r="R268" s="156">
        <v>2010</v>
      </c>
      <c r="S268" s="156">
        <v>2011</v>
      </c>
      <c r="T268" s="156">
        <v>2012</v>
      </c>
      <c r="U268" s="156">
        <v>2013</v>
      </c>
      <c r="V268" s="156">
        <v>2014</v>
      </c>
      <c r="W268" s="156">
        <v>2015</v>
      </c>
      <c r="X268" s="156">
        <v>2016</v>
      </c>
      <c r="Y268" s="156">
        <v>2017</v>
      </c>
      <c r="Z268" s="156">
        <v>2018</v>
      </c>
      <c r="AA268" s="156">
        <v>2019</v>
      </c>
      <c r="AB268" s="156">
        <v>2020</v>
      </c>
      <c r="AC268" s="156" t="s">
        <v>81</v>
      </c>
      <c r="AD268" s="156" t="s">
        <v>82</v>
      </c>
      <c r="AE268" s="160" t="s">
        <v>83</v>
      </c>
      <c r="AF268" s="161" t="s">
        <v>84</v>
      </c>
    </row>
    <row r="269" spans="2:32" ht="16.5" thickBot="1" x14ac:dyDescent="0.3">
      <c r="B269" s="225" t="s">
        <v>2</v>
      </c>
      <c r="C269" s="225">
        <v>3</v>
      </c>
      <c r="D269" s="225">
        <v>8</v>
      </c>
      <c r="E269" s="225">
        <v>4</v>
      </c>
      <c r="F269" s="225">
        <v>6</v>
      </c>
      <c r="G269" s="225">
        <v>10</v>
      </c>
      <c r="H269" s="225">
        <v>14</v>
      </c>
      <c r="I269" s="225">
        <v>32</v>
      </c>
      <c r="J269" s="225">
        <v>128</v>
      </c>
      <c r="K269" s="225">
        <v>157</v>
      </c>
      <c r="L269" s="225">
        <v>126</v>
      </c>
      <c r="M269" s="225">
        <v>162</v>
      </c>
      <c r="N269" s="225">
        <v>140</v>
      </c>
      <c r="O269" s="225">
        <v>154</v>
      </c>
      <c r="P269" s="225">
        <v>215</v>
      </c>
      <c r="Q269" s="225">
        <v>169</v>
      </c>
      <c r="R269" s="225">
        <v>189</v>
      </c>
      <c r="S269" s="225">
        <v>216</v>
      </c>
      <c r="T269" s="225">
        <v>179</v>
      </c>
      <c r="U269" s="225">
        <v>182</v>
      </c>
      <c r="V269" s="225">
        <v>157</v>
      </c>
      <c r="W269" s="225">
        <v>106</v>
      </c>
      <c r="X269" s="225">
        <v>98</v>
      </c>
      <c r="Y269" s="225">
        <v>75</v>
      </c>
      <c r="Z269" s="225">
        <v>102</v>
      </c>
      <c r="AA269" s="225">
        <v>124</v>
      </c>
      <c r="AB269" s="225">
        <f>AB183</f>
        <v>110</v>
      </c>
      <c r="AC269" s="225">
        <f>SUM(C269:AB269)</f>
        <v>2866</v>
      </c>
      <c r="AD269" s="225">
        <f>SUM(K269:AB269)</f>
        <v>2661</v>
      </c>
      <c r="AE269" s="267">
        <f t="shared" ref="AE269" si="104">AVERAGE(K269:U269)</f>
        <v>171.72727272727272</v>
      </c>
      <c r="AF269" s="268">
        <f t="shared" ref="AF269" si="105">AVERAGE(V269:AB269)</f>
        <v>110.28571428571429</v>
      </c>
    </row>
    <row r="270" spans="2:32" ht="31.5" x14ac:dyDescent="0.25">
      <c r="B270" s="156" t="s">
        <v>110</v>
      </c>
      <c r="C270" s="156">
        <v>1995</v>
      </c>
      <c r="D270" s="156">
        <v>1996</v>
      </c>
      <c r="E270" s="156">
        <v>1997</v>
      </c>
      <c r="F270" s="156">
        <v>1998</v>
      </c>
      <c r="G270" s="156">
        <v>1999</v>
      </c>
      <c r="H270" s="156">
        <v>2000</v>
      </c>
      <c r="I270" s="156">
        <v>2001</v>
      </c>
      <c r="J270" s="156">
        <v>2002</v>
      </c>
      <c r="K270" s="156">
        <v>2003</v>
      </c>
      <c r="L270" s="156">
        <v>2004</v>
      </c>
      <c r="M270" s="156">
        <v>2005</v>
      </c>
      <c r="N270" s="156">
        <v>2006</v>
      </c>
      <c r="O270" s="156">
        <v>2007</v>
      </c>
      <c r="P270" s="156">
        <v>2008</v>
      </c>
      <c r="Q270" s="156">
        <v>2009</v>
      </c>
      <c r="R270" s="156">
        <v>2010</v>
      </c>
      <c r="S270" s="156">
        <v>2011</v>
      </c>
      <c r="T270" s="156">
        <v>2012</v>
      </c>
      <c r="U270" s="156">
        <v>2013</v>
      </c>
      <c r="V270" s="156">
        <v>2014</v>
      </c>
      <c r="W270" s="156">
        <v>2015</v>
      </c>
      <c r="X270" s="156">
        <v>2016</v>
      </c>
      <c r="Y270" s="156">
        <v>2017</v>
      </c>
      <c r="Z270" s="156">
        <v>2018</v>
      </c>
      <c r="AA270" s="156">
        <v>2019</v>
      </c>
      <c r="AB270" s="156">
        <v>2020</v>
      </c>
      <c r="AC270" s="156" t="s">
        <v>81</v>
      </c>
      <c r="AD270" s="156" t="s">
        <v>82</v>
      </c>
      <c r="AE270" s="160" t="s">
        <v>83</v>
      </c>
      <c r="AF270" s="161" t="s">
        <v>84</v>
      </c>
    </row>
    <row r="271" spans="2:32" ht="15.75" x14ac:dyDescent="0.25">
      <c r="B271" s="225" t="s">
        <v>2</v>
      </c>
      <c r="C271" s="225">
        <v>84</v>
      </c>
      <c r="D271" s="225">
        <v>425</v>
      </c>
      <c r="E271" s="225">
        <v>394</v>
      </c>
      <c r="F271" s="225">
        <v>159</v>
      </c>
      <c r="G271" s="225">
        <v>725</v>
      </c>
      <c r="H271" s="225">
        <v>516</v>
      </c>
      <c r="I271" s="225">
        <v>1305</v>
      </c>
      <c r="J271" s="225">
        <v>2272</v>
      </c>
      <c r="K271" s="225">
        <v>5229</v>
      </c>
      <c r="L271" s="225">
        <v>3185</v>
      </c>
      <c r="M271" s="225">
        <v>4533</v>
      </c>
      <c r="N271" s="225">
        <v>3737</v>
      </c>
      <c r="O271" s="225">
        <v>6001</v>
      </c>
      <c r="P271" s="225">
        <v>5300</v>
      </c>
      <c r="Q271" s="225">
        <v>4240</v>
      </c>
      <c r="R271" s="225">
        <v>3026</v>
      </c>
      <c r="S271" s="225">
        <v>2511</v>
      </c>
      <c r="T271" s="225">
        <v>2626</v>
      </c>
      <c r="U271" s="225">
        <v>2229</v>
      </c>
      <c r="V271" s="225">
        <v>1792</v>
      </c>
      <c r="W271" s="225">
        <v>901</v>
      </c>
      <c r="X271" s="225">
        <v>831</v>
      </c>
      <c r="Y271" s="225">
        <v>549</v>
      </c>
      <c r="Z271" s="225">
        <v>1158</v>
      </c>
      <c r="AA271" s="225">
        <v>1051</v>
      </c>
      <c r="AB271" s="225">
        <f>AB215</f>
        <v>1040</v>
      </c>
      <c r="AC271" s="225">
        <f>SUM(C271:AB271)</f>
        <v>55819</v>
      </c>
      <c r="AD271" s="225">
        <f>SUM(K271:AB271)</f>
        <v>49939</v>
      </c>
      <c r="AE271" s="267">
        <f t="shared" ref="AE271" si="106">AVERAGE(K271:U271)</f>
        <v>3874.2727272727275</v>
      </c>
      <c r="AF271" s="268">
        <f t="shared" ref="AF271" si="107">AVERAGE(V271:AB271)</f>
        <v>1046</v>
      </c>
    </row>
    <row r="272" spans="2:32" x14ac:dyDescent="0.25">
      <c r="B272" s="237" t="str">
        <f>B$113</f>
        <v>Atualizado até 25/01/2021</v>
      </c>
    </row>
    <row r="274" spans="2:3" ht="15.75" hidden="1" x14ac:dyDescent="0.25">
      <c r="B274" s="269" t="s">
        <v>111</v>
      </c>
      <c r="C274" s="270" t="s">
        <v>112</v>
      </c>
    </row>
    <row r="275" spans="2:3" ht="15.75" hidden="1" x14ac:dyDescent="0.25">
      <c r="B275" s="269">
        <v>1995</v>
      </c>
      <c r="C275" s="163">
        <v>51</v>
      </c>
    </row>
    <row r="276" spans="2:3" ht="15.75" hidden="1" x14ac:dyDescent="0.25">
      <c r="B276" s="269">
        <v>1996</v>
      </c>
      <c r="C276" s="163">
        <v>264</v>
      </c>
    </row>
    <row r="277" spans="2:3" ht="15.75" hidden="1" x14ac:dyDescent="0.25">
      <c r="B277" s="269">
        <v>1997</v>
      </c>
      <c r="C277" s="163">
        <v>4</v>
      </c>
    </row>
    <row r="278" spans="2:3" ht="15.75" hidden="1" x14ac:dyDescent="0.25">
      <c r="B278" s="269">
        <v>1998</v>
      </c>
      <c r="C278" s="163">
        <v>159</v>
      </c>
    </row>
    <row r="279" spans="2:3" ht="15.75" hidden="1" x14ac:dyDescent="0.25">
      <c r="B279" s="269">
        <v>1999</v>
      </c>
      <c r="C279" s="163">
        <v>582</v>
      </c>
    </row>
    <row r="280" spans="2:3" ht="15.75" hidden="1" x14ac:dyDescent="0.25">
      <c r="B280" s="269">
        <v>2000</v>
      </c>
      <c r="C280" s="163">
        <v>280</v>
      </c>
    </row>
    <row r="281" spans="2:3" ht="15.75" hidden="1" x14ac:dyDescent="0.25">
      <c r="B281" s="269">
        <v>2001</v>
      </c>
      <c r="C281" s="163">
        <v>926</v>
      </c>
    </row>
    <row r="282" spans="2:3" ht="15.75" hidden="1" x14ac:dyDescent="0.25">
      <c r="B282" s="269">
        <v>2002</v>
      </c>
      <c r="C282" s="64">
        <v>1287</v>
      </c>
    </row>
    <row r="283" spans="2:3" ht="15.75" hidden="1" x14ac:dyDescent="0.25">
      <c r="B283" s="269">
        <v>2003</v>
      </c>
      <c r="C283" s="163">
        <v>3148</v>
      </c>
    </row>
    <row r="284" spans="2:3" ht="15.75" hidden="1" x14ac:dyDescent="0.25">
      <c r="B284" s="269">
        <v>2004</v>
      </c>
      <c r="C284" s="163">
        <v>1325</v>
      </c>
    </row>
    <row r="285" spans="2:3" ht="15.75" hidden="1" x14ac:dyDescent="0.25">
      <c r="B285" s="269">
        <v>2005</v>
      </c>
      <c r="C285" s="163">
        <v>1406</v>
      </c>
    </row>
    <row r="286" spans="2:3" ht="15.75" hidden="1" x14ac:dyDescent="0.25">
      <c r="B286" s="269">
        <v>2006</v>
      </c>
      <c r="C286" s="163">
        <v>1433</v>
      </c>
    </row>
    <row r="287" spans="2:3" ht="15.75" hidden="1" x14ac:dyDescent="0.25">
      <c r="B287" s="269">
        <v>2007</v>
      </c>
      <c r="C287" s="163">
        <v>1465</v>
      </c>
    </row>
    <row r="288" spans="2:3" ht="15.75" hidden="1" x14ac:dyDescent="0.25">
      <c r="B288" s="269">
        <v>2008</v>
      </c>
      <c r="C288" s="163">
        <v>1045</v>
      </c>
    </row>
    <row r="289" spans="2:4" ht="15.75" hidden="1" x14ac:dyDescent="0.25">
      <c r="B289" s="269">
        <v>2009</v>
      </c>
      <c r="C289" s="163">
        <v>604</v>
      </c>
    </row>
    <row r="290" spans="2:4" ht="15.75" hidden="1" x14ac:dyDescent="0.25">
      <c r="B290" s="269">
        <v>2010</v>
      </c>
      <c r="C290" s="163">
        <v>792</v>
      </c>
    </row>
    <row r="291" spans="2:4" ht="15.75" hidden="1" x14ac:dyDescent="0.25">
      <c r="B291" s="269">
        <v>2011</v>
      </c>
      <c r="C291" s="163">
        <v>530</v>
      </c>
    </row>
    <row r="292" spans="2:4" ht="15.75" hidden="1" x14ac:dyDescent="0.25">
      <c r="B292" s="269">
        <v>2012</v>
      </c>
      <c r="C292" s="163">
        <v>532</v>
      </c>
    </row>
    <row r="293" spans="2:4" ht="15.75" hidden="1" x14ac:dyDescent="0.25">
      <c r="B293" s="269">
        <v>2013</v>
      </c>
      <c r="C293" s="163">
        <v>284</v>
      </c>
    </row>
    <row r="294" spans="2:4" ht="15.75" hidden="1" x14ac:dyDescent="0.25">
      <c r="B294" s="269">
        <v>2014</v>
      </c>
      <c r="C294" s="163">
        <v>319</v>
      </c>
    </row>
    <row r="295" spans="2:4" ht="15.75" hidden="1" x14ac:dyDescent="0.25">
      <c r="B295" s="269">
        <v>2015</v>
      </c>
      <c r="C295" s="163">
        <v>181</v>
      </c>
    </row>
    <row r="296" spans="2:4" ht="15.75" hidden="1" x14ac:dyDescent="0.25">
      <c r="B296" s="269">
        <v>2016</v>
      </c>
      <c r="C296" s="163">
        <v>214</v>
      </c>
    </row>
    <row r="297" spans="2:4" ht="15.75" hidden="1" x14ac:dyDescent="0.25">
      <c r="B297" s="269">
        <v>2017</v>
      </c>
      <c r="C297" s="163">
        <v>123</v>
      </c>
    </row>
    <row r="298" spans="2:4" ht="15.75" hidden="1" x14ac:dyDescent="0.25">
      <c r="B298" s="269" t="s">
        <v>2</v>
      </c>
      <c r="C298" s="16">
        <f>SUM(C275:C297)</f>
        <v>16954</v>
      </c>
    </row>
    <row r="299" spans="2:4" hidden="1" x14ac:dyDescent="0.25"/>
    <row r="300" spans="2:4" hidden="1" x14ac:dyDescent="0.25"/>
    <row r="301" spans="2:4" ht="15.75" hidden="1" x14ac:dyDescent="0.25">
      <c r="B301" s="269" t="s">
        <v>113</v>
      </c>
      <c r="C301" s="225" t="s">
        <v>114</v>
      </c>
      <c r="D301" s="225" t="s">
        <v>115</v>
      </c>
    </row>
    <row r="302" spans="2:4" ht="15.75" hidden="1" x14ac:dyDescent="0.25">
      <c r="B302" s="269">
        <v>1995</v>
      </c>
      <c r="C302" s="225">
        <v>13</v>
      </c>
      <c r="D302" s="225">
        <v>84</v>
      </c>
    </row>
    <row r="303" spans="2:4" ht="15.75" hidden="1" x14ac:dyDescent="0.25">
      <c r="B303" s="269">
        <v>1996</v>
      </c>
      <c r="C303" s="225">
        <v>11</v>
      </c>
      <c r="D303" s="225">
        <v>425</v>
      </c>
    </row>
    <row r="304" spans="2:4" ht="15.75" hidden="1" x14ac:dyDescent="0.25">
      <c r="B304" s="269">
        <v>1997</v>
      </c>
      <c r="C304" s="225">
        <v>15</v>
      </c>
      <c r="D304" s="225">
        <v>394</v>
      </c>
    </row>
    <row r="305" spans="2:4" ht="15.75" hidden="1" x14ac:dyDescent="0.25">
      <c r="B305" s="269">
        <v>1998</v>
      </c>
      <c r="C305" s="225">
        <v>15</v>
      </c>
      <c r="D305" s="225">
        <v>159</v>
      </c>
    </row>
    <row r="306" spans="2:4" ht="15.75" hidden="1" x14ac:dyDescent="0.25">
      <c r="B306" s="269">
        <v>1999</v>
      </c>
      <c r="C306" s="225">
        <v>21</v>
      </c>
      <c r="D306" s="225">
        <v>725</v>
      </c>
    </row>
    <row r="307" spans="2:4" ht="15.75" hidden="1" x14ac:dyDescent="0.25">
      <c r="B307" s="269">
        <v>2000</v>
      </c>
      <c r="C307" s="225">
        <v>34</v>
      </c>
      <c r="D307" s="225">
        <v>542</v>
      </c>
    </row>
    <row r="308" spans="2:4" ht="15.75" hidden="1" x14ac:dyDescent="0.25">
      <c r="B308" s="269">
        <v>2001</v>
      </c>
      <c r="C308" s="225">
        <v>59</v>
      </c>
      <c r="D308" s="225">
        <v>1251</v>
      </c>
    </row>
    <row r="309" spans="2:4" ht="15.75" hidden="1" x14ac:dyDescent="0.25">
      <c r="B309" s="269">
        <v>2002</v>
      </c>
      <c r="C309" s="225">
        <v>215</v>
      </c>
      <c r="D309" s="225">
        <v>2340</v>
      </c>
    </row>
    <row r="310" spans="2:4" ht="15.75" hidden="1" x14ac:dyDescent="0.25">
      <c r="B310" s="269">
        <v>2003</v>
      </c>
      <c r="C310" s="225">
        <v>239</v>
      </c>
      <c r="D310" s="225">
        <v>5229</v>
      </c>
    </row>
    <row r="311" spans="2:4" ht="15.75" hidden="1" x14ac:dyDescent="0.25">
      <c r="B311" s="269">
        <v>2004</v>
      </c>
      <c r="C311" s="225">
        <v>229</v>
      </c>
      <c r="D311" s="225">
        <v>3185</v>
      </c>
    </row>
    <row r="312" spans="2:4" ht="15.75" hidden="1" x14ac:dyDescent="0.25">
      <c r="B312" s="269">
        <v>2005</v>
      </c>
      <c r="C312" s="225">
        <v>273</v>
      </c>
      <c r="D312" s="225">
        <v>4533</v>
      </c>
    </row>
    <row r="313" spans="2:4" ht="15.75" hidden="1" x14ac:dyDescent="0.25">
      <c r="B313" s="269">
        <v>2006</v>
      </c>
      <c r="C313" s="225">
        <v>268</v>
      </c>
      <c r="D313" s="225">
        <v>3737</v>
      </c>
    </row>
    <row r="314" spans="2:4" ht="15.75" hidden="1" x14ac:dyDescent="0.25">
      <c r="B314" s="269">
        <v>2007</v>
      </c>
      <c r="C314" s="225">
        <v>266</v>
      </c>
      <c r="D314" s="225">
        <v>6001</v>
      </c>
    </row>
    <row r="315" spans="2:4" ht="15.75" hidden="1" x14ac:dyDescent="0.25">
      <c r="B315" s="269">
        <v>2008</v>
      </c>
      <c r="C315" s="225">
        <v>282</v>
      </c>
      <c r="D315" s="225">
        <v>5340</v>
      </c>
    </row>
    <row r="316" spans="2:4" ht="15.75" hidden="1" x14ac:dyDescent="0.25">
      <c r="B316" s="269">
        <v>2009</v>
      </c>
      <c r="C316" s="225">
        <v>240</v>
      </c>
      <c r="D316" s="225">
        <v>4284</v>
      </c>
    </row>
    <row r="317" spans="2:4" ht="15.75" hidden="1" x14ac:dyDescent="0.25">
      <c r="B317" s="269">
        <v>2010</v>
      </c>
      <c r="C317" s="225">
        <v>215</v>
      </c>
      <c r="D317" s="225">
        <v>3059</v>
      </c>
    </row>
    <row r="318" spans="2:4" ht="15.75" hidden="1" x14ac:dyDescent="0.25">
      <c r="B318" s="269">
        <v>2011</v>
      </c>
      <c r="C318" s="225">
        <v>250</v>
      </c>
      <c r="D318" s="225">
        <v>2511</v>
      </c>
    </row>
    <row r="319" spans="2:4" ht="15.75" hidden="1" x14ac:dyDescent="0.25">
      <c r="B319" s="269">
        <v>2012</v>
      </c>
      <c r="C319" s="225">
        <v>195</v>
      </c>
      <c r="D319" s="225">
        <v>2624</v>
      </c>
    </row>
    <row r="320" spans="2:4" ht="15.75" hidden="1" x14ac:dyDescent="0.25">
      <c r="B320" s="269">
        <v>2013</v>
      </c>
      <c r="C320" s="225">
        <v>208</v>
      </c>
      <c r="D320" s="225">
        <v>2229</v>
      </c>
    </row>
    <row r="321" spans="2:19" ht="15.75" hidden="1" x14ac:dyDescent="0.25">
      <c r="B321" s="269">
        <v>2014</v>
      </c>
      <c r="C321" s="225">
        <v>170</v>
      </c>
      <c r="D321" s="225">
        <v>1792</v>
      </c>
    </row>
    <row r="322" spans="2:19" ht="15.75" hidden="1" x14ac:dyDescent="0.25">
      <c r="B322" s="269">
        <v>2015</v>
      </c>
      <c r="C322" s="225">
        <v>119</v>
      </c>
      <c r="D322" s="225">
        <v>916</v>
      </c>
    </row>
    <row r="323" spans="2:19" ht="15.75" hidden="1" x14ac:dyDescent="0.25">
      <c r="B323" s="269">
        <v>2016</v>
      </c>
      <c r="C323" s="225">
        <v>109</v>
      </c>
      <c r="D323" s="225">
        <v>866</v>
      </c>
    </row>
    <row r="324" spans="2:19" ht="15.75" hidden="1" x14ac:dyDescent="0.25">
      <c r="B324" s="269">
        <v>2017</v>
      </c>
      <c r="C324" s="225">
        <v>66</v>
      </c>
      <c r="D324" s="225">
        <v>482</v>
      </c>
    </row>
    <row r="325" spans="2:19" ht="15.75" hidden="1" x14ac:dyDescent="0.25">
      <c r="B325" s="269" t="s">
        <v>2</v>
      </c>
      <c r="C325" s="271">
        <f>SUM(C302:C324)</f>
        <v>3512</v>
      </c>
      <c r="D325" s="271">
        <f>SUM(D302:D324)</f>
        <v>52708</v>
      </c>
    </row>
    <row r="326" spans="2:19" ht="31.5" x14ac:dyDescent="0.25">
      <c r="B326" s="272" t="s">
        <v>116</v>
      </c>
      <c r="C326" s="273"/>
      <c r="D326" s="273"/>
      <c r="E326" s="273"/>
      <c r="F326" s="273"/>
      <c r="G326" s="272"/>
      <c r="H326" s="274"/>
      <c r="I326" s="272"/>
      <c r="J326" s="272"/>
      <c r="K326" s="274"/>
      <c r="L326" s="274"/>
    </row>
    <row r="327" spans="2:19" ht="24" customHeight="1" x14ac:dyDescent="0.25">
      <c r="B327" s="334" t="s">
        <v>117</v>
      </c>
      <c r="C327" s="343" t="s">
        <v>118</v>
      </c>
      <c r="D327" s="343"/>
      <c r="E327" s="343"/>
      <c r="F327" s="343"/>
      <c r="G327" s="343" t="s">
        <v>119</v>
      </c>
      <c r="H327" s="343"/>
      <c r="I327" s="343"/>
      <c r="J327" s="343"/>
      <c r="K327" s="343"/>
      <c r="L327" s="343"/>
      <c r="N327" s="275" t="s">
        <v>120</v>
      </c>
      <c r="S327" s="8"/>
    </row>
    <row r="328" spans="2:19" ht="73.5" customHeight="1" x14ac:dyDescent="0.25">
      <c r="B328" s="52" t="s">
        <v>121</v>
      </c>
      <c r="C328" s="276" t="s">
        <v>122</v>
      </c>
      <c r="D328" s="276" t="s">
        <v>123</v>
      </c>
      <c r="E328" s="276" t="s">
        <v>124</v>
      </c>
      <c r="F328" s="276" t="s">
        <v>125</v>
      </c>
      <c r="G328" s="277" t="s">
        <v>126</v>
      </c>
      <c r="H328" s="277" t="s">
        <v>127</v>
      </c>
      <c r="I328" s="277" t="s">
        <v>124</v>
      </c>
      <c r="J328" s="277" t="s">
        <v>125</v>
      </c>
      <c r="K328" s="277" t="s">
        <v>128</v>
      </c>
      <c r="L328" s="277" t="s">
        <v>129</v>
      </c>
    </row>
    <row r="329" spans="2:19" x14ac:dyDescent="0.25">
      <c r="B329" s="278">
        <v>2020</v>
      </c>
      <c r="C329" s="52">
        <v>165</v>
      </c>
      <c r="D329" s="52">
        <v>266</v>
      </c>
      <c r="E329" s="52">
        <v>942</v>
      </c>
      <c r="F329" s="52">
        <v>942</v>
      </c>
      <c r="G329" s="174">
        <v>113</v>
      </c>
      <c r="H329" s="174">
        <v>108</v>
      </c>
      <c r="I329" s="174">
        <v>1045</v>
      </c>
      <c r="J329" s="174">
        <v>1045</v>
      </c>
      <c r="K329" s="174">
        <v>1077</v>
      </c>
      <c r="L329" s="174">
        <v>24</v>
      </c>
    </row>
    <row r="330" spans="2:19" x14ac:dyDescent="0.25">
      <c r="B330" s="278">
        <v>2019</v>
      </c>
      <c r="C330" s="52">
        <v>141</v>
      </c>
      <c r="D330" s="52">
        <v>264</v>
      </c>
      <c r="E330" s="52">
        <f>24+944</f>
        <v>968</v>
      </c>
      <c r="F330" s="52">
        <f>24+1030</f>
        <v>1054</v>
      </c>
      <c r="G330" s="174">
        <v>130</v>
      </c>
      <c r="H330" s="174">
        <v>124</v>
      </c>
      <c r="I330" s="174">
        <v>1051</v>
      </c>
      <c r="J330" s="174">
        <v>1137</v>
      </c>
      <c r="K330" s="174">
        <v>1208</v>
      </c>
      <c r="L330" s="174">
        <v>20</v>
      </c>
    </row>
    <row r="331" spans="2:19" x14ac:dyDescent="0.25">
      <c r="B331" s="278">
        <v>2018</v>
      </c>
      <c r="C331" s="52">
        <v>136</v>
      </c>
      <c r="D331" s="52">
        <v>236</v>
      </c>
      <c r="E331" s="52">
        <v>1133</v>
      </c>
      <c r="F331" s="52">
        <v>1723</v>
      </c>
      <c r="G331" s="174">
        <v>112</v>
      </c>
      <c r="H331" s="174">
        <v>102</v>
      </c>
      <c r="I331" s="174">
        <v>1158</v>
      </c>
      <c r="J331" s="174">
        <v>1748</v>
      </c>
      <c r="K331" s="174">
        <v>1856</v>
      </c>
      <c r="L331" s="174">
        <v>23</v>
      </c>
    </row>
    <row r="332" spans="2:19" x14ac:dyDescent="0.25">
      <c r="B332" s="278">
        <v>2017</v>
      </c>
      <c r="C332" s="24">
        <v>160</v>
      </c>
      <c r="D332" s="24">
        <v>225</v>
      </c>
      <c r="E332" s="24">
        <v>507</v>
      </c>
      <c r="F332" s="24">
        <v>510</v>
      </c>
      <c r="G332" s="278">
        <v>87</v>
      </c>
      <c r="H332" s="278">
        <v>75</v>
      </c>
      <c r="I332" s="278">
        <v>549</v>
      </c>
      <c r="J332" s="278">
        <v>552</v>
      </c>
      <c r="K332" s="278">
        <v>701</v>
      </c>
      <c r="L332" s="278">
        <v>6</v>
      </c>
    </row>
    <row r="333" spans="2:19" x14ac:dyDescent="0.25">
      <c r="B333" s="278">
        <v>2016</v>
      </c>
      <c r="C333" s="24">
        <v>146</v>
      </c>
      <c r="D333" s="24">
        <v>209</v>
      </c>
      <c r="E333" s="24">
        <v>756</v>
      </c>
      <c r="F333" s="24">
        <v>951</v>
      </c>
      <c r="G333" s="278">
        <v>108</v>
      </c>
      <c r="H333" s="278">
        <v>98</v>
      </c>
      <c r="I333" s="278">
        <v>831</v>
      </c>
      <c r="J333" s="278">
        <v>1024</v>
      </c>
      <c r="K333" s="278">
        <v>1075</v>
      </c>
      <c r="L333" s="278">
        <v>9</v>
      </c>
    </row>
    <row r="334" spans="2:19" x14ac:dyDescent="0.25">
      <c r="B334" s="278">
        <v>2015</v>
      </c>
      <c r="C334" s="24">
        <v>159</v>
      </c>
      <c r="D334" s="24">
        <v>282</v>
      </c>
      <c r="E334" s="24">
        <v>900</v>
      </c>
      <c r="F334" s="24">
        <v>1199</v>
      </c>
      <c r="G334" s="278">
        <v>119</v>
      </c>
      <c r="H334" s="278">
        <v>106</v>
      </c>
      <c r="I334" s="278">
        <v>901</v>
      </c>
      <c r="J334" s="278">
        <v>1502</v>
      </c>
      <c r="K334" s="278">
        <v>2338</v>
      </c>
      <c r="L334" s="278">
        <v>21</v>
      </c>
    </row>
    <row r="335" spans="2:19" x14ac:dyDescent="0.25">
      <c r="B335" s="278">
        <v>2014</v>
      </c>
      <c r="C335" s="24">
        <v>174</v>
      </c>
      <c r="D335" s="24">
        <v>292</v>
      </c>
      <c r="E335" s="24">
        <v>1567</v>
      </c>
      <c r="F335" s="24">
        <v>1752</v>
      </c>
      <c r="G335" s="279">
        <v>170</v>
      </c>
      <c r="H335" s="280">
        <v>157</v>
      </c>
      <c r="I335" s="279">
        <v>1792</v>
      </c>
      <c r="J335" s="279">
        <v>1984</v>
      </c>
      <c r="K335" s="279">
        <v>3197</v>
      </c>
      <c r="L335" s="279">
        <v>29</v>
      </c>
    </row>
    <row r="336" spans="2:19" x14ac:dyDescent="0.25">
      <c r="B336" s="278">
        <v>2013</v>
      </c>
      <c r="C336" s="24">
        <v>185</v>
      </c>
      <c r="D336" s="24">
        <v>313</v>
      </c>
      <c r="E336" s="281">
        <v>2113</v>
      </c>
      <c r="F336" s="281">
        <v>2808</v>
      </c>
      <c r="G336" s="279">
        <v>208</v>
      </c>
      <c r="H336" s="280">
        <v>182</v>
      </c>
      <c r="I336" s="279">
        <v>2229</v>
      </c>
      <c r="J336" s="279">
        <v>2926</v>
      </c>
      <c r="K336" s="279">
        <v>3657</v>
      </c>
      <c r="L336" s="279">
        <v>25</v>
      </c>
    </row>
    <row r="337" spans="2:12" x14ac:dyDescent="0.25">
      <c r="B337" s="278">
        <v>2012</v>
      </c>
      <c r="C337" s="24">
        <v>145</v>
      </c>
      <c r="D337" s="24">
        <v>259</v>
      </c>
      <c r="E337" s="281">
        <v>2602</v>
      </c>
      <c r="F337" s="281">
        <v>2773</v>
      </c>
      <c r="G337" s="278">
        <v>196</v>
      </c>
      <c r="H337" s="280">
        <v>179</v>
      </c>
      <c r="I337" s="279">
        <v>2626</v>
      </c>
      <c r="J337" s="279">
        <v>2796</v>
      </c>
      <c r="K337" s="279">
        <v>3897</v>
      </c>
      <c r="L337" s="279">
        <v>42</v>
      </c>
    </row>
    <row r="338" spans="2:12" x14ac:dyDescent="0.25">
      <c r="B338" s="278">
        <v>2011</v>
      </c>
      <c r="C338" s="24">
        <v>173</v>
      </c>
      <c r="D338" s="24">
        <v>344</v>
      </c>
      <c r="E338" s="282">
        <v>2495</v>
      </c>
      <c r="F338" s="282">
        <v>2495</v>
      </c>
      <c r="G338" s="278">
        <v>250</v>
      </c>
      <c r="H338" s="280">
        <v>216</v>
      </c>
      <c r="I338" s="279">
        <v>2511</v>
      </c>
      <c r="J338" s="279">
        <v>2511</v>
      </c>
      <c r="K338" s="279">
        <v>4355</v>
      </c>
      <c r="L338" s="279">
        <v>68</v>
      </c>
    </row>
    <row r="339" spans="2:12" x14ac:dyDescent="0.25">
      <c r="B339" s="278">
        <v>2010</v>
      </c>
      <c r="C339" s="24">
        <v>143</v>
      </c>
      <c r="D339" s="24">
        <v>310</v>
      </c>
      <c r="E339" s="24">
        <v>2634</v>
      </c>
      <c r="F339" s="24">
        <v>2640</v>
      </c>
      <c r="G339" s="279">
        <v>214</v>
      </c>
      <c r="H339" s="280">
        <v>189</v>
      </c>
      <c r="I339" s="279">
        <v>3026</v>
      </c>
      <c r="J339" s="279">
        <v>3026</v>
      </c>
      <c r="K339" s="279">
        <v>4346</v>
      </c>
      <c r="L339" s="279">
        <v>59</v>
      </c>
    </row>
    <row r="340" spans="2:12" x14ac:dyDescent="0.25">
      <c r="B340" s="278">
        <v>2009</v>
      </c>
      <c r="C340" s="24">
        <v>158</v>
      </c>
      <c r="D340" s="24">
        <v>352</v>
      </c>
      <c r="E340" s="24">
        <v>3669</v>
      </c>
      <c r="F340" s="24">
        <v>3761</v>
      </c>
      <c r="G340" s="279">
        <v>240</v>
      </c>
      <c r="H340" s="280">
        <v>169</v>
      </c>
      <c r="I340" s="279">
        <v>4240</v>
      </c>
      <c r="J340" s="279">
        <v>4240</v>
      </c>
      <c r="K340" s="279">
        <v>6187</v>
      </c>
      <c r="L340" s="279">
        <v>108</v>
      </c>
    </row>
    <row r="341" spans="2:12" x14ac:dyDescent="0.25">
      <c r="B341" s="278">
        <v>2008</v>
      </c>
      <c r="C341" s="24">
        <v>160</v>
      </c>
      <c r="D341" s="24">
        <v>303</v>
      </c>
      <c r="E341" s="61">
        <v>5045</v>
      </c>
      <c r="F341" s="61">
        <v>5045</v>
      </c>
      <c r="G341" s="279">
        <v>281</v>
      </c>
      <c r="H341" s="280">
        <v>215</v>
      </c>
      <c r="I341" s="279">
        <v>5300</v>
      </c>
      <c r="J341" s="279">
        <v>5300</v>
      </c>
      <c r="K341" s="279">
        <v>7031</v>
      </c>
      <c r="L341" s="279">
        <v>84</v>
      </c>
    </row>
    <row r="342" spans="2:12" x14ac:dyDescent="0.25">
      <c r="B342" s="278">
        <v>2007</v>
      </c>
      <c r="C342" s="24">
        <v>116</v>
      </c>
      <c r="D342" s="24">
        <v>206</v>
      </c>
      <c r="E342" s="61">
        <v>6025</v>
      </c>
      <c r="F342" s="61">
        <v>6025</v>
      </c>
      <c r="G342" s="279">
        <v>266</v>
      </c>
      <c r="H342" s="280">
        <v>154</v>
      </c>
      <c r="I342" s="283">
        <v>6001</v>
      </c>
      <c r="J342" s="283">
        <v>6001</v>
      </c>
      <c r="K342" s="279">
        <v>8684</v>
      </c>
      <c r="L342" s="279">
        <v>30</v>
      </c>
    </row>
    <row r="343" spans="2:12" x14ac:dyDescent="0.25">
      <c r="B343" s="278">
        <v>2006</v>
      </c>
      <c r="C343" s="24">
        <v>109</v>
      </c>
      <c r="D343" s="24">
        <v>209</v>
      </c>
      <c r="E343" s="61">
        <v>3417</v>
      </c>
      <c r="F343" s="61">
        <v>3417</v>
      </c>
      <c r="G343" s="279">
        <v>268</v>
      </c>
      <c r="H343" s="280">
        <v>140</v>
      </c>
      <c r="I343" s="279">
        <v>3737</v>
      </c>
      <c r="J343" s="279">
        <v>3737</v>
      </c>
      <c r="K343" s="279">
        <v>7002</v>
      </c>
      <c r="L343" s="279">
        <v>88</v>
      </c>
    </row>
    <row r="344" spans="2:12" x14ac:dyDescent="0.25">
      <c r="B344" s="278">
        <v>2005</v>
      </c>
      <c r="C344" s="24">
        <v>85</v>
      </c>
      <c r="D344" s="24">
        <v>189</v>
      </c>
      <c r="E344" s="61">
        <v>4348</v>
      </c>
      <c r="F344" s="61">
        <v>4348</v>
      </c>
      <c r="G344" s="279">
        <v>273</v>
      </c>
      <c r="H344" s="280">
        <v>162</v>
      </c>
      <c r="I344" s="279">
        <v>4533</v>
      </c>
      <c r="J344" s="279">
        <v>4533</v>
      </c>
      <c r="K344" s="279">
        <v>7499</v>
      </c>
      <c r="L344" s="279">
        <v>120</v>
      </c>
    </row>
    <row r="345" spans="2:12" x14ac:dyDescent="0.25">
      <c r="B345" s="278">
        <v>2004</v>
      </c>
      <c r="C345" s="24">
        <v>72</v>
      </c>
      <c r="D345" s="24">
        <v>276</v>
      </c>
      <c r="E345" s="61">
        <v>2887</v>
      </c>
      <c r="F345" s="61">
        <v>2887</v>
      </c>
      <c r="G345" s="279">
        <v>229</v>
      </c>
      <c r="H345" s="280">
        <v>126</v>
      </c>
      <c r="I345" s="279">
        <v>3185</v>
      </c>
      <c r="J345" s="279">
        <v>3185</v>
      </c>
      <c r="K345" s="279">
        <v>5782</v>
      </c>
      <c r="L345" s="279">
        <v>81</v>
      </c>
    </row>
    <row r="346" spans="2:12" x14ac:dyDescent="0.25">
      <c r="B346" s="278">
        <v>2003</v>
      </c>
      <c r="C346" s="24">
        <v>67</v>
      </c>
      <c r="D346" s="24">
        <v>188</v>
      </c>
      <c r="E346" s="61">
        <v>5223</v>
      </c>
      <c r="F346" s="61">
        <v>5223</v>
      </c>
      <c r="G346" s="279">
        <v>239</v>
      </c>
      <c r="H346" s="280">
        <v>157</v>
      </c>
      <c r="I346" s="279">
        <v>5229</v>
      </c>
      <c r="J346" s="279">
        <v>5229</v>
      </c>
      <c r="K346" s="279">
        <v>8270</v>
      </c>
      <c r="L346" s="279">
        <v>0</v>
      </c>
    </row>
    <row r="347" spans="2:12" x14ac:dyDescent="0.25">
      <c r="B347" s="284">
        <v>2002</v>
      </c>
      <c r="C347" s="285">
        <v>28</v>
      </c>
      <c r="D347" s="285">
        <v>85</v>
      </c>
      <c r="E347" s="61">
        <v>2272</v>
      </c>
      <c r="F347" s="61">
        <v>2272</v>
      </c>
      <c r="G347" s="279">
        <v>212</v>
      </c>
      <c r="H347" s="279">
        <v>128</v>
      </c>
      <c r="I347" s="279">
        <v>2272</v>
      </c>
      <c r="J347" s="279">
        <v>2272</v>
      </c>
      <c r="K347" s="279">
        <v>10449</v>
      </c>
      <c r="L347" s="279">
        <v>0</v>
      </c>
    </row>
    <row r="348" spans="2:12" x14ac:dyDescent="0.25">
      <c r="B348" s="284">
        <v>2001</v>
      </c>
      <c r="C348" s="285">
        <v>29</v>
      </c>
      <c r="D348" s="285">
        <v>149</v>
      </c>
      <c r="E348" s="61">
        <v>1305</v>
      </c>
      <c r="F348" s="61">
        <v>1305</v>
      </c>
      <c r="G348" s="279">
        <v>60</v>
      </c>
      <c r="H348" s="279">
        <v>32</v>
      </c>
      <c r="I348" s="283">
        <v>1305</v>
      </c>
      <c r="J348" s="283">
        <v>1305</v>
      </c>
      <c r="K348" s="279">
        <v>2693</v>
      </c>
      <c r="L348" s="279">
        <v>53</v>
      </c>
    </row>
    <row r="349" spans="2:12" x14ac:dyDescent="0.25">
      <c r="B349" s="284">
        <v>2000</v>
      </c>
      <c r="C349" s="285">
        <v>25</v>
      </c>
      <c r="D349" s="285">
        <v>88</v>
      </c>
      <c r="E349" s="61">
        <v>516</v>
      </c>
      <c r="F349" s="61">
        <v>516</v>
      </c>
      <c r="G349" s="279">
        <v>33</v>
      </c>
      <c r="H349" s="279">
        <v>14</v>
      </c>
      <c r="I349" s="279">
        <v>516</v>
      </c>
      <c r="J349" s="279">
        <v>516</v>
      </c>
      <c r="K349" s="279">
        <v>1506</v>
      </c>
      <c r="L349" s="279">
        <v>0</v>
      </c>
    </row>
    <row r="350" spans="2:12" x14ac:dyDescent="0.25">
      <c r="B350" s="284">
        <v>1999</v>
      </c>
      <c r="C350" s="285">
        <v>19</v>
      </c>
      <c r="D350" s="285">
        <v>56</v>
      </c>
      <c r="E350" s="61">
        <v>725</v>
      </c>
      <c r="F350" s="61">
        <v>725</v>
      </c>
      <c r="G350" s="279">
        <v>21</v>
      </c>
      <c r="H350" s="279">
        <v>10</v>
      </c>
      <c r="I350" s="279">
        <v>725</v>
      </c>
      <c r="J350" s="279">
        <v>725</v>
      </c>
      <c r="K350" s="279">
        <v>816</v>
      </c>
      <c r="L350" s="279">
        <v>0</v>
      </c>
    </row>
    <row r="351" spans="2:12" x14ac:dyDescent="0.25">
      <c r="B351" s="284">
        <v>1998</v>
      </c>
      <c r="C351" s="285">
        <v>17</v>
      </c>
      <c r="D351" s="285">
        <v>47</v>
      </c>
      <c r="E351" s="61">
        <v>159</v>
      </c>
      <c r="F351" s="61">
        <v>159</v>
      </c>
      <c r="G351" s="279">
        <v>15</v>
      </c>
      <c r="H351" s="279">
        <v>6</v>
      </c>
      <c r="I351" s="279">
        <v>159</v>
      </c>
      <c r="J351" s="279">
        <v>159</v>
      </c>
      <c r="K351" s="279">
        <v>309</v>
      </c>
      <c r="L351" s="279">
        <v>0</v>
      </c>
    </row>
    <row r="352" spans="2:12" x14ac:dyDescent="0.25">
      <c r="B352" s="284">
        <v>1997</v>
      </c>
      <c r="C352" s="285">
        <v>19</v>
      </c>
      <c r="D352" s="285">
        <v>95</v>
      </c>
      <c r="E352" s="61">
        <v>394</v>
      </c>
      <c r="F352" s="61">
        <v>394</v>
      </c>
      <c r="G352" s="279">
        <v>15</v>
      </c>
      <c r="H352" s="279">
        <v>4</v>
      </c>
      <c r="I352" s="279">
        <v>394</v>
      </c>
      <c r="J352" s="279">
        <v>394</v>
      </c>
      <c r="K352" s="279">
        <v>481</v>
      </c>
      <c r="L352" s="279">
        <v>0</v>
      </c>
    </row>
    <row r="353" spans="2:34" x14ac:dyDescent="0.25">
      <c r="B353" s="284">
        <v>1996</v>
      </c>
      <c r="C353" s="285">
        <v>26</v>
      </c>
      <c r="D353" s="285">
        <v>219</v>
      </c>
      <c r="E353" s="61">
        <v>425</v>
      </c>
      <c r="F353" s="61">
        <v>425</v>
      </c>
      <c r="G353" s="279">
        <v>11</v>
      </c>
      <c r="H353" s="279">
        <v>8</v>
      </c>
      <c r="I353" s="279">
        <v>425</v>
      </c>
      <c r="J353" s="279">
        <v>425</v>
      </c>
      <c r="K353" s="279">
        <v>889</v>
      </c>
      <c r="L353" s="279">
        <v>0</v>
      </c>
    </row>
    <row r="354" spans="2:34" x14ac:dyDescent="0.25">
      <c r="B354" s="284">
        <v>1995</v>
      </c>
      <c r="C354" s="285">
        <v>11</v>
      </c>
      <c r="D354" s="285">
        <v>77</v>
      </c>
      <c r="E354" s="61">
        <v>84</v>
      </c>
      <c r="F354" s="61">
        <v>84</v>
      </c>
      <c r="G354" s="279">
        <v>13</v>
      </c>
      <c r="H354" s="279">
        <v>3</v>
      </c>
      <c r="I354" s="279">
        <v>84</v>
      </c>
      <c r="J354" s="279">
        <v>84</v>
      </c>
      <c r="K354" s="279">
        <v>1454</v>
      </c>
      <c r="L354" s="279">
        <v>0</v>
      </c>
    </row>
    <row r="355" spans="2:34" x14ac:dyDescent="0.25">
      <c r="B355" s="286" t="s">
        <v>2</v>
      </c>
      <c r="C355" s="286">
        <f>SUM(C329:C354)</f>
        <v>2668</v>
      </c>
      <c r="D355" s="286">
        <f t="shared" ref="D355:L355" si="108">SUM(D329:D354)</f>
        <v>5539</v>
      </c>
      <c r="E355" s="286">
        <f t="shared" si="108"/>
        <v>53111</v>
      </c>
      <c r="F355" s="286">
        <f t="shared" si="108"/>
        <v>55433</v>
      </c>
      <c r="G355" s="286">
        <f t="shared" si="108"/>
        <v>3883</v>
      </c>
      <c r="H355" s="286">
        <f t="shared" si="108"/>
        <v>2864</v>
      </c>
      <c r="I355" s="286">
        <f t="shared" si="108"/>
        <v>55824</v>
      </c>
      <c r="J355" s="286">
        <f t="shared" si="108"/>
        <v>58356</v>
      </c>
      <c r="K355" s="286">
        <f t="shared" si="108"/>
        <v>96759</v>
      </c>
      <c r="L355" s="286">
        <f t="shared" si="108"/>
        <v>890</v>
      </c>
    </row>
    <row r="356" spans="2:34" x14ac:dyDescent="0.25">
      <c r="B356" s="287" t="s">
        <v>130</v>
      </c>
      <c r="C356" s="288">
        <f>AVERAGE(C347:C354)</f>
        <v>21.75</v>
      </c>
      <c r="D356" s="288">
        <f t="shared" ref="D356:L356" si="109">AVERAGE(D347:D354)</f>
        <v>102</v>
      </c>
      <c r="E356" s="288">
        <f t="shared" si="109"/>
        <v>735</v>
      </c>
      <c r="F356" s="288">
        <f t="shared" si="109"/>
        <v>735</v>
      </c>
      <c r="G356" s="288">
        <f t="shared" si="109"/>
        <v>47.5</v>
      </c>
      <c r="H356" s="288">
        <f t="shared" si="109"/>
        <v>25.625</v>
      </c>
      <c r="I356" s="288">
        <f t="shared" si="109"/>
        <v>735</v>
      </c>
      <c r="J356" s="288">
        <f t="shared" si="109"/>
        <v>735</v>
      </c>
      <c r="K356" s="288">
        <f t="shared" si="109"/>
        <v>2324.625</v>
      </c>
      <c r="L356" s="288">
        <f t="shared" si="109"/>
        <v>6.625</v>
      </c>
    </row>
    <row r="357" spans="2:34" x14ac:dyDescent="0.25">
      <c r="B357" s="287" t="s">
        <v>150</v>
      </c>
      <c r="C357" s="288">
        <f>AVERAGE(C336:C346)</f>
        <v>128.45454545454547</v>
      </c>
      <c r="D357" s="288">
        <f t="shared" ref="D357:L357" si="110">AVERAGE(D336:D346)</f>
        <v>268.09090909090907</v>
      </c>
      <c r="E357" s="288">
        <f t="shared" si="110"/>
        <v>3678</v>
      </c>
      <c r="F357" s="288">
        <f t="shared" si="110"/>
        <v>3765.6363636363635</v>
      </c>
      <c r="G357" s="288">
        <f t="shared" si="110"/>
        <v>242.18181818181819</v>
      </c>
      <c r="H357" s="288">
        <f t="shared" si="110"/>
        <v>171.72727272727272</v>
      </c>
      <c r="I357" s="288">
        <f t="shared" si="110"/>
        <v>3874.2727272727275</v>
      </c>
      <c r="J357" s="288">
        <f t="shared" si="110"/>
        <v>3953.090909090909</v>
      </c>
      <c r="K357" s="288">
        <f t="shared" si="110"/>
        <v>6064.545454545455</v>
      </c>
      <c r="L357" s="288">
        <f t="shared" si="110"/>
        <v>64.090909090909093</v>
      </c>
    </row>
    <row r="358" spans="2:34" x14ac:dyDescent="0.25">
      <c r="B358" s="289" t="s">
        <v>151</v>
      </c>
      <c r="C358" s="288">
        <f>AVERAGE(C335:C338)</f>
        <v>169.25</v>
      </c>
      <c r="D358" s="288">
        <f t="shared" ref="D358:L358" si="111">AVERAGE(D335:D338)</f>
        <v>302</v>
      </c>
      <c r="E358" s="288">
        <f t="shared" si="111"/>
        <v>2194.25</v>
      </c>
      <c r="F358" s="288">
        <f t="shared" si="111"/>
        <v>2457</v>
      </c>
      <c r="G358" s="288">
        <f t="shared" si="111"/>
        <v>206</v>
      </c>
      <c r="H358" s="288">
        <f t="shared" si="111"/>
        <v>183.5</v>
      </c>
      <c r="I358" s="288">
        <f t="shared" si="111"/>
        <v>2289.5</v>
      </c>
      <c r="J358" s="288">
        <f t="shared" si="111"/>
        <v>2554.25</v>
      </c>
      <c r="K358" s="288">
        <f t="shared" si="111"/>
        <v>3776.5</v>
      </c>
      <c r="L358" s="288">
        <f t="shared" si="111"/>
        <v>41</v>
      </c>
    </row>
    <row r="359" spans="2:34" x14ac:dyDescent="0.25">
      <c r="B359" s="289" t="s">
        <v>131</v>
      </c>
      <c r="C359" s="288">
        <f t="shared" ref="C359:L359" si="112">AVERAGE(C329:C332)</f>
        <v>150.5</v>
      </c>
      <c r="D359" s="288">
        <f t="shared" si="112"/>
        <v>247.75</v>
      </c>
      <c r="E359" s="288">
        <f t="shared" si="112"/>
        <v>887.5</v>
      </c>
      <c r="F359" s="288">
        <f t="shared" si="112"/>
        <v>1057.25</v>
      </c>
      <c r="G359" s="288">
        <f t="shared" si="112"/>
        <v>110.5</v>
      </c>
      <c r="H359" s="288">
        <f t="shared" si="112"/>
        <v>102.25</v>
      </c>
      <c r="I359" s="288">
        <f t="shared" si="112"/>
        <v>950.75</v>
      </c>
      <c r="J359" s="288">
        <f t="shared" si="112"/>
        <v>1120.5</v>
      </c>
      <c r="K359" s="288">
        <f t="shared" si="112"/>
        <v>1210.5</v>
      </c>
      <c r="L359" s="288">
        <f t="shared" si="112"/>
        <v>18.25</v>
      </c>
    </row>
    <row r="360" spans="2:34" x14ac:dyDescent="0.25">
      <c r="B360" s="290" t="s">
        <v>132</v>
      </c>
      <c r="C360" s="291"/>
      <c r="D360" s="291"/>
      <c r="E360" s="291"/>
      <c r="F360" s="291"/>
      <c r="G360" s="291"/>
      <c r="H360" s="291"/>
      <c r="I360" s="291"/>
      <c r="J360" s="291"/>
      <c r="K360" s="291"/>
      <c r="L360" s="292"/>
    </row>
    <row r="361" spans="2:34" x14ac:dyDescent="0.25">
      <c r="B361" s="290" t="s">
        <v>133</v>
      </c>
      <c r="C361" s="291"/>
      <c r="D361" s="291"/>
      <c r="E361" s="291"/>
      <c r="F361" s="291"/>
      <c r="G361" s="291"/>
      <c r="H361" s="291"/>
      <c r="I361" s="291"/>
      <c r="J361" s="291"/>
      <c r="K361" s="291"/>
      <c r="L361" s="292"/>
    </row>
    <row r="362" spans="2:34" x14ac:dyDescent="0.25">
      <c r="B362" s="335" t="str">
        <f>B272</f>
        <v>Atualizado até 25/01/2021</v>
      </c>
    </row>
    <row r="364" spans="2:34" ht="15.75" x14ac:dyDescent="0.25">
      <c r="B364" s="293" t="s">
        <v>134</v>
      </c>
      <c r="C364" s="294"/>
      <c r="D364" s="295"/>
      <c r="E364" s="295"/>
      <c r="F364" s="295"/>
      <c r="G364" s="295"/>
      <c r="H364" s="295"/>
      <c r="I364" s="295"/>
      <c r="J364" s="295"/>
      <c r="K364" s="295"/>
      <c r="L364" s="295"/>
      <c r="M364" s="295"/>
      <c r="N364" s="295"/>
      <c r="O364" s="295"/>
      <c r="P364" s="295"/>
      <c r="Q364" s="295"/>
      <c r="R364" s="295"/>
      <c r="S364" s="295"/>
      <c r="T364" s="295"/>
      <c r="U364" s="295"/>
      <c r="V364" s="295"/>
      <c r="W364" s="295"/>
      <c r="X364" s="295"/>
      <c r="Y364" s="296"/>
      <c r="Z364" s="297" t="str">
        <f>B264</f>
        <v>Atualizado até 25/01/2021</v>
      </c>
      <c r="AA364" s="295"/>
      <c r="AB364" s="298"/>
      <c r="AC364" s="298"/>
      <c r="AD364" s="299"/>
    </row>
    <row r="365" spans="2:34" ht="45" x14ac:dyDescent="0.25">
      <c r="B365" s="120" t="s">
        <v>135</v>
      </c>
      <c r="C365" s="120" t="s">
        <v>81</v>
      </c>
      <c r="D365" s="120" t="s">
        <v>152</v>
      </c>
      <c r="E365" s="300">
        <v>1995</v>
      </c>
      <c r="F365" s="300">
        <f>1+E365</f>
        <v>1996</v>
      </c>
      <c r="G365" s="300">
        <f t="shared" ref="G365:AD365" si="113">1+F365</f>
        <v>1997</v>
      </c>
      <c r="H365" s="300">
        <f t="shared" si="113"/>
        <v>1998</v>
      </c>
      <c r="I365" s="300">
        <f t="shared" si="113"/>
        <v>1999</v>
      </c>
      <c r="J365" s="300">
        <f t="shared" si="113"/>
        <v>2000</v>
      </c>
      <c r="K365" s="300">
        <f t="shared" si="113"/>
        <v>2001</v>
      </c>
      <c r="L365" s="300">
        <f t="shared" si="113"/>
        <v>2002</v>
      </c>
      <c r="M365" s="300">
        <f t="shared" si="113"/>
        <v>2003</v>
      </c>
      <c r="N365" s="300">
        <f t="shared" si="113"/>
        <v>2004</v>
      </c>
      <c r="O365" s="300">
        <f t="shared" si="113"/>
        <v>2005</v>
      </c>
      <c r="P365" s="300">
        <f t="shared" si="113"/>
        <v>2006</v>
      </c>
      <c r="Q365" s="300">
        <f t="shared" si="113"/>
        <v>2007</v>
      </c>
      <c r="R365" s="300">
        <f t="shared" si="113"/>
        <v>2008</v>
      </c>
      <c r="S365" s="300">
        <f t="shared" si="113"/>
        <v>2009</v>
      </c>
      <c r="T365" s="300">
        <f t="shared" si="113"/>
        <v>2010</v>
      </c>
      <c r="U365" s="300">
        <f t="shared" si="113"/>
        <v>2011</v>
      </c>
      <c r="V365" s="300">
        <f t="shared" si="113"/>
        <v>2012</v>
      </c>
      <c r="W365" s="300">
        <f t="shared" si="113"/>
        <v>2013</v>
      </c>
      <c r="X365" s="300">
        <f t="shared" si="113"/>
        <v>2014</v>
      </c>
      <c r="Y365" s="300">
        <f t="shared" si="113"/>
        <v>2015</v>
      </c>
      <c r="Z365" s="300">
        <f t="shared" si="113"/>
        <v>2016</v>
      </c>
      <c r="AA365" s="300">
        <f t="shared" si="113"/>
        <v>2017</v>
      </c>
      <c r="AB365" s="300">
        <f t="shared" si="113"/>
        <v>2018</v>
      </c>
      <c r="AC365" s="300">
        <f t="shared" si="113"/>
        <v>2019</v>
      </c>
      <c r="AD365" s="300">
        <f t="shared" si="113"/>
        <v>2020</v>
      </c>
      <c r="AF365" s="120" t="s">
        <v>135</v>
      </c>
      <c r="AG365" s="300" t="s">
        <v>136</v>
      </c>
      <c r="AH365" s="300" t="s">
        <v>137</v>
      </c>
    </row>
    <row r="366" spans="2:34" x14ac:dyDescent="0.25">
      <c r="B366" s="301" t="s">
        <v>68</v>
      </c>
      <c r="C366" s="302">
        <f t="shared" ref="C366:C372" si="114">SUM(E366:AD366)</f>
        <v>1814</v>
      </c>
      <c r="D366" s="302">
        <f t="shared" ref="D366:D372" si="115">AVERAGE(E366:AD366)</f>
        <v>69.769230769230774</v>
      </c>
      <c r="E366" s="303">
        <v>12</v>
      </c>
      <c r="F366" s="303">
        <v>12</v>
      </c>
      <c r="G366" s="303">
        <v>16</v>
      </c>
      <c r="H366" s="303">
        <v>25</v>
      </c>
      <c r="I366" s="303">
        <v>24</v>
      </c>
      <c r="J366" s="303">
        <v>14</v>
      </c>
      <c r="K366" s="303">
        <v>60</v>
      </c>
      <c r="L366" s="303">
        <v>48</v>
      </c>
      <c r="M366" s="303">
        <v>124</v>
      </c>
      <c r="N366" s="303">
        <v>76</v>
      </c>
      <c r="O366" s="303">
        <v>85</v>
      </c>
      <c r="P366" s="303">
        <v>75</v>
      </c>
      <c r="Q366" s="303">
        <v>105</v>
      </c>
      <c r="R366" s="303">
        <v>113</v>
      </c>
      <c r="S366" s="303">
        <v>115</v>
      </c>
      <c r="T366" s="303">
        <v>134</v>
      </c>
      <c r="U366" s="303">
        <v>118</v>
      </c>
      <c r="V366" s="303">
        <v>117</v>
      </c>
      <c r="W366" s="303">
        <v>89</v>
      </c>
      <c r="X366" s="303">
        <v>91</v>
      </c>
      <c r="Y366" s="303">
        <v>70</v>
      </c>
      <c r="Z366" s="303">
        <v>62</v>
      </c>
      <c r="AA366" s="303">
        <v>65</v>
      </c>
      <c r="AB366" s="303">
        <v>64</v>
      </c>
      <c r="AC366" s="303">
        <v>52</v>
      </c>
      <c r="AD366" s="303">
        <v>48</v>
      </c>
      <c r="AF366" s="301" t="s">
        <v>68</v>
      </c>
      <c r="AG366" s="303">
        <v>100</v>
      </c>
      <c r="AH366" s="303">
        <v>48</v>
      </c>
    </row>
    <row r="367" spans="2:34" x14ac:dyDescent="0.25">
      <c r="B367" s="301" t="s">
        <v>70</v>
      </c>
      <c r="C367" s="302">
        <f t="shared" si="114"/>
        <v>942</v>
      </c>
      <c r="D367" s="302">
        <f t="shared" si="115"/>
        <v>36.230769230769234</v>
      </c>
      <c r="E367" s="303">
        <v>8</v>
      </c>
      <c r="F367" s="303">
        <v>28</v>
      </c>
      <c r="G367" s="303">
        <v>23</v>
      </c>
      <c r="H367" s="303">
        <v>14</v>
      </c>
      <c r="I367" s="303">
        <v>15</v>
      </c>
      <c r="J367" s="303">
        <v>19</v>
      </c>
      <c r="K367" s="303">
        <v>19</v>
      </c>
      <c r="L367" s="303">
        <v>19</v>
      </c>
      <c r="M367" s="303">
        <v>21</v>
      </c>
      <c r="N367" s="303">
        <v>33</v>
      </c>
      <c r="O367" s="303">
        <v>52</v>
      </c>
      <c r="P367" s="303">
        <v>48</v>
      </c>
      <c r="Q367" s="303">
        <v>25</v>
      </c>
      <c r="R367" s="303">
        <v>36</v>
      </c>
      <c r="S367" s="303">
        <v>50</v>
      </c>
      <c r="T367" s="303">
        <v>29</v>
      </c>
      <c r="U367" s="303">
        <v>50</v>
      </c>
      <c r="V367" s="303">
        <v>40</v>
      </c>
      <c r="W367" s="303">
        <v>62</v>
      </c>
      <c r="X367" s="303">
        <v>53</v>
      </c>
      <c r="Y367" s="303">
        <v>44</v>
      </c>
      <c r="Z367" s="303">
        <v>39</v>
      </c>
      <c r="AA367" s="303">
        <v>53</v>
      </c>
      <c r="AB367" s="303">
        <v>41</v>
      </c>
      <c r="AC367" s="303">
        <v>86</v>
      </c>
      <c r="AD367" s="303">
        <v>35</v>
      </c>
      <c r="AF367" s="301" t="s">
        <v>70</v>
      </c>
      <c r="AG367" s="303">
        <v>159</v>
      </c>
      <c r="AH367" s="303">
        <v>35</v>
      </c>
    </row>
    <row r="368" spans="2:34" x14ac:dyDescent="0.25">
      <c r="B368" s="301" t="s">
        <v>72</v>
      </c>
      <c r="C368" s="302">
        <f t="shared" si="114"/>
        <v>1122</v>
      </c>
      <c r="D368" s="302">
        <f t="shared" si="115"/>
        <v>43.153846153846153</v>
      </c>
      <c r="E368" s="303">
        <v>46</v>
      </c>
      <c r="F368" s="303">
        <v>39</v>
      </c>
      <c r="G368" s="303">
        <v>26</v>
      </c>
      <c r="H368" s="303">
        <v>7</v>
      </c>
      <c r="I368" s="303">
        <v>13</v>
      </c>
      <c r="J368" s="303">
        <v>27</v>
      </c>
      <c r="K368" s="303">
        <v>21</v>
      </c>
      <c r="L368" s="303">
        <v>15</v>
      </c>
      <c r="M368" s="303">
        <v>36</v>
      </c>
      <c r="N368" s="303">
        <v>31</v>
      </c>
      <c r="O368" s="303">
        <v>49</v>
      </c>
      <c r="P368" s="303">
        <v>61</v>
      </c>
      <c r="Q368" s="303">
        <v>43</v>
      </c>
      <c r="R368" s="303">
        <v>79</v>
      </c>
      <c r="S368" s="303">
        <v>93</v>
      </c>
      <c r="T368" s="303">
        <v>67</v>
      </c>
      <c r="U368" s="303">
        <v>59</v>
      </c>
      <c r="V368" s="303">
        <v>51</v>
      </c>
      <c r="W368" s="303">
        <v>67</v>
      </c>
      <c r="X368" s="303">
        <v>34</v>
      </c>
      <c r="Y368" s="303">
        <v>57</v>
      </c>
      <c r="Z368" s="303">
        <v>32</v>
      </c>
      <c r="AA368" s="303">
        <v>44</v>
      </c>
      <c r="AB368" s="303">
        <v>43</v>
      </c>
      <c r="AC368" s="303">
        <v>25</v>
      </c>
      <c r="AD368" s="303">
        <v>57</v>
      </c>
      <c r="AF368" s="301" t="s">
        <v>72</v>
      </c>
      <c r="AG368" s="303">
        <v>219</v>
      </c>
      <c r="AH368" s="303">
        <v>57</v>
      </c>
    </row>
    <row r="369" spans="2:34" x14ac:dyDescent="0.25">
      <c r="B369" s="301" t="s">
        <v>74</v>
      </c>
      <c r="C369" s="302">
        <f t="shared" si="114"/>
        <v>595</v>
      </c>
      <c r="D369" s="302">
        <f t="shared" si="115"/>
        <v>22.884615384615383</v>
      </c>
      <c r="E369" s="303">
        <v>0</v>
      </c>
      <c r="F369" s="303">
        <v>63</v>
      </c>
      <c r="G369" s="303">
        <v>5</v>
      </c>
      <c r="H369" s="303">
        <v>0</v>
      </c>
      <c r="I369" s="303">
        <v>0</v>
      </c>
      <c r="J369" s="303">
        <v>0</v>
      </c>
      <c r="K369" s="303">
        <v>0</v>
      </c>
      <c r="L369" s="303">
        <v>0</v>
      </c>
      <c r="M369" s="303">
        <v>6</v>
      </c>
      <c r="N369" s="303">
        <v>6</v>
      </c>
      <c r="O369" s="303">
        <v>2</v>
      </c>
      <c r="P369" s="303">
        <v>14</v>
      </c>
      <c r="Q369" s="303">
        <v>23</v>
      </c>
      <c r="R369" s="303">
        <v>40</v>
      </c>
      <c r="S369" s="303">
        <v>66</v>
      </c>
      <c r="T369" s="303">
        <v>47</v>
      </c>
      <c r="U369" s="303">
        <v>73</v>
      </c>
      <c r="V369" s="303">
        <v>26</v>
      </c>
      <c r="W369" s="303">
        <v>41</v>
      </c>
      <c r="X369" s="303">
        <v>39</v>
      </c>
      <c r="Y369" s="303">
        <v>63</v>
      </c>
      <c r="Z369" s="303">
        <v>33</v>
      </c>
      <c r="AA369" s="303">
        <v>25</v>
      </c>
      <c r="AB369" s="303">
        <v>0</v>
      </c>
      <c r="AC369" s="303">
        <v>6</v>
      </c>
      <c r="AD369" s="303">
        <v>17</v>
      </c>
      <c r="AF369" s="301" t="s">
        <v>74</v>
      </c>
      <c r="AG369" s="303">
        <v>76</v>
      </c>
      <c r="AH369" s="303">
        <v>17</v>
      </c>
    </row>
    <row r="370" spans="2:34" x14ac:dyDescent="0.25">
      <c r="B370" s="301" t="s">
        <v>27</v>
      </c>
      <c r="C370" s="302">
        <f t="shared" si="114"/>
        <v>1066</v>
      </c>
      <c r="D370" s="302">
        <f t="shared" si="115"/>
        <v>41</v>
      </c>
      <c r="E370" s="303">
        <v>11</v>
      </c>
      <c r="F370" s="303">
        <v>77</v>
      </c>
      <c r="G370" s="303">
        <v>25</v>
      </c>
      <c r="H370" s="303">
        <v>1</v>
      </c>
      <c r="I370" s="303">
        <v>4</v>
      </c>
      <c r="J370" s="303">
        <v>28</v>
      </c>
      <c r="K370" s="303">
        <v>49</v>
      </c>
      <c r="L370" s="303">
        <v>3</v>
      </c>
      <c r="M370" s="303">
        <v>1</v>
      </c>
      <c r="N370" s="303">
        <v>130</v>
      </c>
      <c r="O370" s="303">
        <v>1</v>
      </c>
      <c r="P370" s="303">
        <v>11</v>
      </c>
      <c r="Q370" s="303">
        <v>10</v>
      </c>
      <c r="R370" s="303">
        <v>35</v>
      </c>
      <c r="S370" s="303">
        <v>28</v>
      </c>
      <c r="T370" s="303">
        <v>33</v>
      </c>
      <c r="U370" s="303">
        <v>44</v>
      </c>
      <c r="V370" s="303">
        <v>25</v>
      </c>
      <c r="W370" s="303">
        <v>54</v>
      </c>
      <c r="X370" s="303">
        <v>75</v>
      </c>
      <c r="Y370" s="303">
        <v>48</v>
      </c>
      <c r="Z370" s="303">
        <v>43</v>
      </c>
      <c r="AA370" s="303">
        <v>38</v>
      </c>
      <c r="AB370" s="303">
        <v>88</v>
      </c>
      <c r="AC370" s="303">
        <v>95</v>
      </c>
      <c r="AD370" s="303">
        <v>109</v>
      </c>
      <c r="AF370" s="301" t="s">
        <v>27</v>
      </c>
      <c r="AG370" s="303">
        <v>388</v>
      </c>
      <c r="AH370" s="303">
        <v>109</v>
      </c>
    </row>
    <row r="371" spans="2:34" x14ac:dyDescent="0.25">
      <c r="B371" s="304" t="s">
        <v>2</v>
      </c>
      <c r="C371" s="305">
        <f t="shared" si="114"/>
        <v>5539</v>
      </c>
      <c r="D371" s="305">
        <f t="shared" si="115"/>
        <v>213.03846153846155</v>
      </c>
      <c r="E371" s="306">
        <v>77</v>
      </c>
      <c r="F371" s="306">
        <v>219</v>
      </c>
      <c r="G371" s="306">
        <v>95</v>
      </c>
      <c r="H371" s="306">
        <v>47</v>
      </c>
      <c r="I371" s="306">
        <v>56</v>
      </c>
      <c r="J371" s="306">
        <v>88</v>
      </c>
      <c r="K371" s="306">
        <v>149</v>
      </c>
      <c r="L371" s="306">
        <v>85</v>
      </c>
      <c r="M371" s="306">
        <v>188</v>
      </c>
      <c r="N371" s="306">
        <v>276</v>
      </c>
      <c r="O371" s="306">
        <v>189</v>
      </c>
      <c r="P371" s="306">
        <v>209</v>
      </c>
      <c r="Q371" s="306">
        <v>206</v>
      </c>
      <c r="R371" s="306">
        <v>303</v>
      </c>
      <c r="S371" s="306">
        <v>352</v>
      </c>
      <c r="T371" s="306">
        <v>310</v>
      </c>
      <c r="U371" s="306">
        <v>344</v>
      </c>
      <c r="V371" s="306">
        <v>259</v>
      </c>
      <c r="W371" s="306">
        <v>313</v>
      </c>
      <c r="X371" s="306">
        <v>292</v>
      </c>
      <c r="Y371" s="306">
        <v>282</v>
      </c>
      <c r="Z371" s="306">
        <v>209</v>
      </c>
      <c r="AA371" s="306">
        <v>225</v>
      </c>
      <c r="AB371" s="306">
        <v>236</v>
      </c>
      <c r="AC371" s="306">
        <f>SUM(AC366:AC370)</f>
        <v>264</v>
      </c>
      <c r="AD371" s="306">
        <v>266</v>
      </c>
      <c r="AF371" s="304" t="s">
        <v>2</v>
      </c>
      <c r="AG371" s="306">
        <v>942</v>
      </c>
      <c r="AH371" s="306">
        <v>266</v>
      </c>
    </row>
    <row r="372" spans="2:34" x14ac:dyDescent="0.25">
      <c r="B372" s="307" t="s">
        <v>138</v>
      </c>
      <c r="C372" s="308">
        <f t="shared" si="114"/>
        <v>2806</v>
      </c>
      <c r="D372" s="308">
        <f t="shared" si="115"/>
        <v>107.92307692307692</v>
      </c>
      <c r="E372" s="309">
        <v>27</v>
      </c>
      <c r="F372" s="309">
        <v>52</v>
      </c>
      <c r="G372" s="309">
        <v>47</v>
      </c>
      <c r="H372" s="309">
        <v>46</v>
      </c>
      <c r="I372" s="309">
        <v>49</v>
      </c>
      <c r="J372" s="309">
        <v>34</v>
      </c>
      <c r="K372" s="309">
        <v>99</v>
      </c>
      <c r="L372" s="309">
        <v>77</v>
      </c>
      <c r="M372" s="309">
        <v>169</v>
      </c>
      <c r="N372" s="309">
        <v>119</v>
      </c>
      <c r="O372" s="309">
        <v>129</v>
      </c>
      <c r="P372" s="309">
        <v>120</v>
      </c>
      <c r="Q372" s="309">
        <v>129</v>
      </c>
      <c r="R372" s="309">
        <v>181</v>
      </c>
      <c r="S372" s="309">
        <v>192</v>
      </c>
      <c r="T372" s="309">
        <v>184</v>
      </c>
      <c r="U372" s="309">
        <v>163</v>
      </c>
      <c r="V372" s="309">
        <v>149</v>
      </c>
      <c r="W372" s="309">
        <v>141</v>
      </c>
      <c r="X372" s="309">
        <v>132</v>
      </c>
      <c r="Y372" s="309">
        <v>132</v>
      </c>
      <c r="Z372" s="309">
        <v>89</v>
      </c>
      <c r="AA372" s="309">
        <v>107</v>
      </c>
      <c r="AB372" s="309">
        <v>83</v>
      </c>
      <c r="AC372" s="309">
        <v>78</v>
      </c>
      <c r="AD372" s="309">
        <v>78</v>
      </c>
      <c r="AF372" s="307" t="s">
        <v>139</v>
      </c>
      <c r="AG372" s="309">
        <v>138</v>
      </c>
      <c r="AH372" s="309">
        <v>78</v>
      </c>
    </row>
    <row r="373" spans="2:34" ht="30" x14ac:dyDescent="0.25">
      <c r="B373" s="310" t="s">
        <v>140</v>
      </c>
      <c r="C373" s="120" t="s">
        <v>81</v>
      </c>
      <c r="D373" s="120" t="s">
        <v>152</v>
      </c>
      <c r="E373" s="300">
        <f>E365</f>
        <v>1995</v>
      </c>
      <c r="F373" s="300">
        <f t="shared" ref="F373:AD373" si="116">F365</f>
        <v>1996</v>
      </c>
      <c r="G373" s="300">
        <f t="shared" si="116"/>
        <v>1997</v>
      </c>
      <c r="H373" s="300">
        <f t="shared" si="116"/>
        <v>1998</v>
      </c>
      <c r="I373" s="300">
        <f t="shared" si="116"/>
        <v>1999</v>
      </c>
      <c r="J373" s="300">
        <f t="shared" si="116"/>
        <v>2000</v>
      </c>
      <c r="K373" s="300">
        <f t="shared" si="116"/>
        <v>2001</v>
      </c>
      <c r="L373" s="300">
        <f t="shared" si="116"/>
        <v>2002</v>
      </c>
      <c r="M373" s="300">
        <f t="shared" si="116"/>
        <v>2003</v>
      </c>
      <c r="N373" s="300">
        <f t="shared" si="116"/>
        <v>2004</v>
      </c>
      <c r="O373" s="300">
        <f t="shared" si="116"/>
        <v>2005</v>
      </c>
      <c r="P373" s="300">
        <f t="shared" si="116"/>
        <v>2006</v>
      </c>
      <c r="Q373" s="300">
        <f t="shared" si="116"/>
        <v>2007</v>
      </c>
      <c r="R373" s="300">
        <f t="shared" si="116"/>
        <v>2008</v>
      </c>
      <c r="S373" s="300">
        <f t="shared" si="116"/>
        <v>2009</v>
      </c>
      <c r="T373" s="300">
        <f t="shared" si="116"/>
        <v>2010</v>
      </c>
      <c r="U373" s="300">
        <f t="shared" si="116"/>
        <v>2011</v>
      </c>
      <c r="V373" s="300">
        <f t="shared" si="116"/>
        <v>2012</v>
      </c>
      <c r="W373" s="300">
        <f t="shared" si="116"/>
        <v>2013</v>
      </c>
      <c r="X373" s="300">
        <f t="shared" si="116"/>
        <v>2014</v>
      </c>
      <c r="Y373" s="300">
        <f t="shared" si="116"/>
        <v>2015</v>
      </c>
      <c r="Z373" s="300">
        <f t="shared" si="116"/>
        <v>2016</v>
      </c>
      <c r="AA373" s="300">
        <f t="shared" si="116"/>
        <v>2017</v>
      </c>
      <c r="AB373" s="300">
        <f>AB365</f>
        <v>2018</v>
      </c>
      <c r="AC373" s="300">
        <f t="shared" ref="AC373" si="117">AC365</f>
        <v>2019</v>
      </c>
      <c r="AD373" s="300">
        <f t="shared" si="116"/>
        <v>2020</v>
      </c>
    </row>
    <row r="374" spans="2:34" x14ac:dyDescent="0.25">
      <c r="B374" s="311" t="s">
        <v>68</v>
      </c>
      <c r="C374" s="312">
        <f t="shared" ref="C374:AD379" si="118">C366/C$371</f>
        <v>0.32749593789492687</v>
      </c>
      <c r="D374" s="312">
        <f t="shared" si="118"/>
        <v>0.32749593789492687</v>
      </c>
      <c r="E374" s="312">
        <f t="shared" si="118"/>
        <v>0.15584415584415584</v>
      </c>
      <c r="F374" s="312">
        <f t="shared" si="118"/>
        <v>5.4794520547945202E-2</v>
      </c>
      <c r="G374" s="312">
        <f t="shared" si="118"/>
        <v>0.16842105263157894</v>
      </c>
      <c r="H374" s="312">
        <f t="shared" si="118"/>
        <v>0.53191489361702127</v>
      </c>
      <c r="I374" s="312">
        <f t="shared" si="118"/>
        <v>0.42857142857142855</v>
      </c>
      <c r="J374" s="312">
        <f t="shared" si="118"/>
        <v>0.15909090909090909</v>
      </c>
      <c r="K374" s="312">
        <f t="shared" si="118"/>
        <v>0.40268456375838924</v>
      </c>
      <c r="L374" s="312">
        <f t="shared" si="118"/>
        <v>0.56470588235294117</v>
      </c>
      <c r="M374" s="312">
        <f t="shared" si="118"/>
        <v>0.65957446808510634</v>
      </c>
      <c r="N374" s="312">
        <f t="shared" si="118"/>
        <v>0.27536231884057971</v>
      </c>
      <c r="O374" s="312">
        <f t="shared" si="118"/>
        <v>0.44973544973544971</v>
      </c>
      <c r="P374" s="312">
        <f t="shared" si="118"/>
        <v>0.35885167464114831</v>
      </c>
      <c r="Q374" s="312">
        <f t="shared" si="118"/>
        <v>0.50970873786407767</v>
      </c>
      <c r="R374" s="312">
        <f t="shared" si="118"/>
        <v>0.37293729372937295</v>
      </c>
      <c r="S374" s="312">
        <f t="shared" si="118"/>
        <v>0.32670454545454547</v>
      </c>
      <c r="T374" s="312">
        <f t="shared" si="118"/>
        <v>0.43225806451612903</v>
      </c>
      <c r="U374" s="312">
        <f t="shared" si="118"/>
        <v>0.34302325581395349</v>
      </c>
      <c r="V374" s="312">
        <f t="shared" si="118"/>
        <v>0.45173745173745172</v>
      </c>
      <c r="W374" s="312">
        <f t="shared" si="118"/>
        <v>0.28434504792332266</v>
      </c>
      <c r="X374" s="312">
        <f t="shared" si="118"/>
        <v>0.31164383561643838</v>
      </c>
      <c r="Y374" s="312">
        <f t="shared" si="118"/>
        <v>0.24822695035460993</v>
      </c>
      <c r="Z374" s="312">
        <f t="shared" si="118"/>
        <v>0.29665071770334928</v>
      </c>
      <c r="AA374" s="312">
        <f t="shared" si="118"/>
        <v>0.28888888888888886</v>
      </c>
      <c r="AB374" s="312">
        <f t="shared" si="118"/>
        <v>0.2711864406779661</v>
      </c>
      <c r="AC374" s="312">
        <f t="shared" si="118"/>
        <v>0.19696969696969696</v>
      </c>
      <c r="AD374" s="312">
        <f t="shared" si="118"/>
        <v>0.18045112781954886</v>
      </c>
    </row>
    <row r="375" spans="2:34" x14ac:dyDescent="0.25">
      <c r="B375" s="311" t="s">
        <v>70</v>
      </c>
      <c r="C375" s="312">
        <f t="shared" si="118"/>
        <v>0.17006679906120239</v>
      </c>
      <c r="D375" s="312">
        <f t="shared" si="118"/>
        <v>0.17006679906120239</v>
      </c>
      <c r="E375" s="312">
        <f t="shared" si="118"/>
        <v>0.1038961038961039</v>
      </c>
      <c r="F375" s="312">
        <f t="shared" si="118"/>
        <v>0.12785388127853881</v>
      </c>
      <c r="G375" s="312">
        <f t="shared" si="118"/>
        <v>0.24210526315789474</v>
      </c>
      <c r="H375" s="312">
        <f t="shared" si="118"/>
        <v>0.2978723404255319</v>
      </c>
      <c r="I375" s="312">
        <f t="shared" si="118"/>
        <v>0.26785714285714285</v>
      </c>
      <c r="J375" s="312">
        <f t="shared" si="118"/>
        <v>0.21590909090909091</v>
      </c>
      <c r="K375" s="312">
        <f t="shared" si="118"/>
        <v>0.12751677852348994</v>
      </c>
      <c r="L375" s="312">
        <f t="shared" si="118"/>
        <v>0.22352941176470589</v>
      </c>
      <c r="M375" s="312">
        <f t="shared" si="118"/>
        <v>0.11170212765957446</v>
      </c>
      <c r="N375" s="312">
        <f t="shared" si="118"/>
        <v>0.11956521739130435</v>
      </c>
      <c r="O375" s="312">
        <f t="shared" si="118"/>
        <v>0.27513227513227512</v>
      </c>
      <c r="P375" s="312">
        <f t="shared" si="118"/>
        <v>0.22966507177033493</v>
      </c>
      <c r="Q375" s="312">
        <f t="shared" si="118"/>
        <v>0.12135922330097088</v>
      </c>
      <c r="R375" s="312">
        <f t="shared" si="118"/>
        <v>0.11881188118811881</v>
      </c>
      <c r="S375" s="312">
        <f t="shared" si="118"/>
        <v>0.14204545454545456</v>
      </c>
      <c r="T375" s="312">
        <f t="shared" si="118"/>
        <v>9.3548387096774197E-2</v>
      </c>
      <c r="U375" s="312">
        <f t="shared" si="118"/>
        <v>0.14534883720930233</v>
      </c>
      <c r="V375" s="312">
        <f t="shared" si="118"/>
        <v>0.15444015444015444</v>
      </c>
      <c r="W375" s="312">
        <f t="shared" si="118"/>
        <v>0.19808306709265175</v>
      </c>
      <c r="X375" s="312">
        <f t="shared" si="118"/>
        <v>0.1815068493150685</v>
      </c>
      <c r="Y375" s="312">
        <f t="shared" si="118"/>
        <v>0.15602836879432624</v>
      </c>
      <c r="Z375" s="312">
        <f t="shared" si="118"/>
        <v>0.18660287081339713</v>
      </c>
      <c r="AA375" s="312">
        <f t="shared" si="118"/>
        <v>0.23555555555555555</v>
      </c>
      <c r="AB375" s="312">
        <f t="shared" si="118"/>
        <v>0.17372881355932204</v>
      </c>
      <c r="AC375" s="312">
        <f t="shared" si="118"/>
        <v>0.32575757575757575</v>
      </c>
      <c r="AD375" s="312">
        <f t="shared" si="118"/>
        <v>0.13157894736842105</v>
      </c>
    </row>
    <row r="376" spans="2:34" x14ac:dyDescent="0.25">
      <c r="B376" s="311" t="s">
        <v>72</v>
      </c>
      <c r="C376" s="312">
        <f t="shared" si="118"/>
        <v>0.20256363964614552</v>
      </c>
      <c r="D376" s="312">
        <f t="shared" si="118"/>
        <v>0.20256363964614552</v>
      </c>
      <c r="E376" s="312">
        <f t="shared" si="118"/>
        <v>0.59740259740259738</v>
      </c>
      <c r="F376" s="312">
        <f t="shared" si="118"/>
        <v>0.17808219178082191</v>
      </c>
      <c r="G376" s="312">
        <f t="shared" si="118"/>
        <v>0.27368421052631581</v>
      </c>
      <c r="H376" s="312">
        <f t="shared" si="118"/>
        <v>0.14893617021276595</v>
      </c>
      <c r="I376" s="312">
        <f t="shared" si="118"/>
        <v>0.23214285714285715</v>
      </c>
      <c r="J376" s="312">
        <f t="shared" si="118"/>
        <v>0.30681818181818182</v>
      </c>
      <c r="K376" s="312">
        <f t="shared" si="118"/>
        <v>0.14093959731543623</v>
      </c>
      <c r="L376" s="312">
        <f t="shared" si="118"/>
        <v>0.17647058823529413</v>
      </c>
      <c r="M376" s="312">
        <f t="shared" si="118"/>
        <v>0.19148936170212766</v>
      </c>
      <c r="N376" s="312">
        <f t="shared" si="118"/>
        <v>0.11231884057971014</v>
      </c>
      <c r="O376" s="312">
        <f t="shared" si="118"/>
        <v>0.25925925925925924</v>
      </c>
      <c r="P376" s="312">
        <f t="shared" si="118"/>
        <v>0.291866028708134</v>
      </c>
      <c r="Q376" s="312">
        <f t="shared" si="118"/>
        <v>0.20873786407766989</v>
      </c>
      <c r="R376" s="312">
        <f t="shared" si="118"/>
        <v>0.26072607260726072</v>
      </c>
      <c r="S376" s="312">
        <f t="shared" si="118"/>
        <v>0.26420454545454547</v>
      </c>
      <c r="T376" s="312">
        <f t="shared" si="118"/>
        <v>0.21612903225806451</v>
      </c>
      <c r="U376" s="312">
        <f t="shared" si="118"/>
        <v>0.17151162790697674</v>
      </c>
      <c r="V376" s="312">
        <f t="shared" si="118"/>
        <v>0.19691119691119691</v>
      </c>
      <c r="W376" s="312">
        <f t="shared" si="118"/>
        <v>0.21405750798722045</v>
      </c>
      <c r="X376" s="312">
        <f t="shared" si="118"/>
        <v>0.11643835616438356</v>
      </c>
      <c r="Y376" s="312">
        <f t="shared" si="118"/>
        <v>0.20212765957446807</v>
      </c>
      <c r="Z376" s="312">
        <f t="shared" si="118"/>
        <v>0.15311004784688995</v>
      </c>
      <c r="AA376" s="312">
        <f t="shared" si="118"/>
        <v>0.19555555555555557</v>
      </c>
      <c r="AB376" s="312">
        <f t="shared" si="118"/>
        <v>0.18220338983050846</v>
      </c>
      <c r="AC376" s="312">
        <f t="shared" si="118"/>
        <v>9.4696969696969696E-2</v>
      </c>
      <c r="AD376" s="312">
        <f t="shared" si="118"/>
        <v>0.21428571428571427</v>
      </c>
    </row>
    <row r="377" spans="2:34" x14ac:dyDescent="0.25">
      <c r="B377" s="311" t="s">
        <v>74</v>
      </c>
      <c r="C377" s="312">
        <f t="shared" si="118"/>
        <v>0.10742011193356202</v>
      </c>
      <c r="D377" s="312">
        <f t="shared" si="118"/>
        <v>0.107420111933562</v>
      </c>
      <c r="E377" s="312">
        <f t="shared" si="118"/>
        <v>0</v>
      </c>
      <c r="F377" s="312">
        <f t="shared" si="118"/>
        <v>0.28767123287671231</v>
      </c>
      <c r="G377" s="312">
        <f t="shared" si="118"/>
        <v>5.2631578947368418E-2</v>
      </c>
      <c r="H377" s="312">
        <f t="shared" si="118"/>
        <v>0</v>
      </c>
      <c r="I377" s="312">
        <f t="shared" si="118"/>
        <v>0</v>
      </c>
      <c r="J377" s="312">
        <f t="shared" si="118"/>
        <v>0</v>
      </c>
      <c r="K377" s="312">
        <f t="shared" si="118"/>
        <v>0</v>
      </c>
      <c r="L377" s="312">
        <f t="shared" si="118"/>
        <v>0</v>
      </c>
      <c r="M377" s="312">
        <f t="shared" si="118"/>
        <v>3.1914893617021274E-2</v>
      </c>
      <c r="N377" s="312">
        <f t="shared" si="118"/>
        <v>2.1739130434782608E-2</v>
      </c>
      <c r="O377" s="312">
        <f t="shared" si="118"/>
        <v>1.0582010582010581E-2</v>
      </c>
      <c r="P377" s="312">
        <f t="shared" si="118"/>
        <v>6.6985645933014357E-2</v>
      </c>
      <c r="Q377" s="312">
        <f t="shared" si="118"/>
        <v>0.11165048543689321</v>
      </c>
      <c r="R377" s="312">
        <f t="shared" si="118"/>
        <v>0.132013201320132</v>
      </c>
      <c r="S377" s="312">
        <f t="shared" si="118"/>
        <v>0.1875</v>
      </c>
      <c r="T377" s="312">
        <f t="shared" si="118"/>
        <v>0.15161290322580645</v>
      </c>
      <c r="U377" s="312">
        <f t="shared" si="118"/>
        <v>0.21220930232558138</v>
      </c>
      <c r="V377" s="312">
        <f t="shared" si="118"/>
        <v>0.10038610038610038</v>
      </c>
      <c r="W377" s="312">
        <f t="shared" si="118"/>
        <v>0.13099041533546327</v>
      </c>
      <c r="X377" s="312">
        <f t="shared" si="118"/>
        <v>0.13356164383561644</v>
      </c>
      <c r="Y377" s="312">
        <f t="shared" si="118"/>
        <v>0.22340425531914893</v>
      </c>
      <c r="Z377" s="312">
        <f t="shared" si="118"/>
        <v>0.15789473684210525</v>
      </c>
      <c r="AA377" s="312">
        <f t="shared" si="118"/>
        <v>0.1111111111111111</v>
      </c>
      <c r="AB377" s="312">
        <f t="shared" si="118"/>
        <v>0</v>
      </c>
      <c r="AC377" s="312">
        <f t="shared" si="118"/>
        <v>2.2727272727272728E-2</v>
      </c>
      <c r="AD377" s="312">
        <f t="shared" si="118"/>
        <v>6.3909774436090222E-2</v>
      </c>
    </row>
    <row r="378" spans="2:34" x14ac:dyDescent="0.25">
      <c r="B378" s="311" t="s">
        <v>27</v>
      </c>
      <c r="C378" s="312">
        <f t="shared" si="118"/>
        <v>0.1924535114641632</v>
      </c>
      <c r="D378" s="312">
        <f t="shared" si="118"/>
        <v>0.1924535114641632</v>
      </c>
      <c r="E378" s="312">
        <f t="shared" si="118"/>
        <v>0.14285714285714285</v>
      </c>
      <c r="F378" s="312">
        <f t="shared" si="118"/>
        <v>0.35159817351598172</v>
      </c>
      <c r="G378" s="312">
        <f t="shared" si="118"/>
        <v>0.26315789473684209</v>
      </c>
      <c r="H378" s="312">
        <f t="shared" si="118"/>
        <v>2.1276595744680851E-2</v>
      </c>
      <c r="I378" s="312">
        <f t="shared" si="118"/>
        <v>7.1428571428571425E-2</v>
      </c>
      <c r="J378" s="312">
        <f t="shared" si="118"/>
        <v>0.31818181818181818</v>
      </c>
      <c r="K378" s="312">
        <f t="shared" si="118"/>
        <v>0.32885906040268459</v>
      </c>
      <c r="L378" s="312">
        <f t="shared" si="118"/>
        <v>3.5294117647058823E-2</v>
      </c>
      <c r="M378" s="312">
        <f t="shared" si="118"/>
        <v>5.3191489361702126E-3</v>
      </c>
      <c r="N378" s="312">
        <f t="shared" si="118"/>
        <v>0.47101449275362317</v>
      </c>
      <c r="O378" s="312">
        <f t="shared" si="118"/>
        <v>5.2910052910052907E-3</v>
      </c>
      <c r="P378" s="312">
        <f t="shared" si="118"/>
        <v>5.2631578947368418E-2</v>
      </c>
      <c r="Q378" s="312">
        <f t="shared" si="118"/>
        <v>4.8543689320388349E-2</v>
      </c>
      <c r="R378" s="312">
        <f t="shared" si="118"/>
        <v>0.11551155115511551</v>
      </c>
      <c r="S378" s="312">
        <f t="shared" si="118"/>
        <v>7.9545454545454544E-2</v>
      </c>
      <c r="T378" s="312">
        <f t="shared" si="118"/>
        <v>0.1064516129032258</v>
      </c>
      <c r="U378" s="312">
        <f t="shared" si="118"/>
        <v>0.12790697674418605</v>
      </c>
      <c r="V378" s="312">
        <f t="shared" si="118"/>
        <v>9.6525096525096526E-2</v>
      </c>
      <c r="W378" s="312">
        <f t="shared" si="118"/>
        <v>0.17252396166134185</v>
      </c>
      <c r="X378" s="312">
        <f t="shared" si="118"/>
        <v>0.25684931506849318</v>
      </c>
      <c r="Y378" s="312">
        <f t="shared" si="118"/>
        <v>0.1702127659574468</v>
      </c>
      <c r="Z378" s="312">
        <f t="shared" si="118"/>
        <v>0.20574162679425836</v>
      </c>
      <c r="AA378" s="312">
        <f t="shared" si="118"/>
        <v>0.16888888888888889</v>
      </c>
      <c r="AB378" s="312">
        <f t="shared" si="118"/>
        <v>0.3728813559322034</v>
      </c>
      <c r="AC378" s="312">
        <f t="shared" si="118"/>
        <v>0.35984848484848486</v>
      </c>
      <c r="AD378" s="312">
        <f t="shared" si="118"/>
        <v>0.40977443609022557</v>
      </c>
    </row>
    <row r="379" spans="2:34" x14ac:dyDescent="0.25">
      <c r="B379" s="313" t="s">
        <v>2</v>
      </c>
      <c r="C379" s="314">
        <f t="shared" si="118"/>
        <v>1</v>
      </c>
      <c r="D379" s="314">
        <f t="shared" si="118"/>
        <v>1</v>
      </c>
      <c r="E379" s="314">
        <f t="shared" si="118"/>
        <v>1</v>
      </c>
      <c r="F379" s="314">
        <f t="shared" si="118"/>
        <v>1</v>
      </c>
      <c r="G379" s="314">
        <f t="shared" si="118"/>
        <v>1</v>
      </c>
      <c r="H379" s="314">
        <f t="shared" si="118"/>
        <v>1</v>
      </c>
      <c r="I379" s="314">
        <f t="shared" si="118"/>
        <v>1</v>
      </c>
      <c r="J379" s="314">
        <f t="shared" si="118"/>
        <v>1</v>
      </c>
      <c r="K379" s="314">
        <f t="shared" si="118"/>
        <v>1</v>
      </c>
      <c r="L379" s="314">
        <f t="shared" si="118"/>
        <v>1</v>
      </c>
      <c r="M379" s="314">
        <f t="shared" si="118"/>
        <v>1</v>
      </c>
      <c r="N379" s="314">
        <f t="shared" si="118"/>
        <v>1</v>
      </c>
      <c r="O379" s="314">
        <f t="shared" si="118"/>
        <v>1</v>
      </c>
      <c r="P379" s="314">
        <f t="shared" si="118"/>
        <v>1</v>
      </c>
      <c r="Q379" s="314">
        <f t="shared" si="118"/>
        <v>1</v>
      </c>
      <c r="R379" s="314">
        <f t="shared" si="118"/>
        <v>1</v>
      </c>
      <c r="S379" s="314">
        <f t="shared" si="118"/>
        <v>1</v>
      </c>
      <c r="T379" s="314">
        <f t="shared" si="118"/>
        <v>1</v>
      </c>
      <c r="U379" s="314">
        <f t="shared" si="118"/>
        <v>1</v>
      </c>
      <c r="V379" s="314">
        <f t="shared" si="118"/>
        <v>1</v>
      </c>
      <c r="W379" s="314">
        <f t="shared" si="118"/>
        <v>1</v>
      </c>
      <c r="X379" s="314">
        <f t="shared" si="118"/>
        <v>1</v>
      </c>
      <c r="Y379" s="314">
        <f t="shared" si="118"/>
        <v>1</v>
      </c>
      <c r="Z379" s="314">
        <f t="shared" si="118"/>
        <v>1</v>
      </c>
      <c r="AA379" s="314">
        <f t="shared" si="118"/>
        <v>1</v>
      </c>
      <c r="AB379" s="314">
        <f t="shared" si="118"/>
        <v>1</v>
      </c>
      <c r="AC379" s="314">
        <f t="shared" si="118"/>
        <v>1</v>
      </c>
      <c r="AD379" s="314">
        <f t="shared" si="118"/>
        <v>1</v>
      </c>
    </row>
    <row r="380" spans="2:34" x14ac:dyDescent="0.25">
      <c r="B380" s="307" t="s">
        <v>138</v>
      </c>
      <c r="C380" s="315">
        <f>C372/C371</f>
        <v>0.50658963711861349</v>
      </c>
      <c r="D380" s="315">
        <f>D372/D371</f>
        <v>0.50658963711861338</v>
      </c>
      <c r="E380" s="315">
        <f>E372/E371</f>
        <v>0.35064935064935066</v>
      </c>
      <c r="F380" s="315">
        <f t="shared" ref="F380:AD380" si="119">F372/F371</f>
        <v>0.23744292237442921</v>
      </c>
      <c r="G380" s="315">
        <f t="shared" si="119"/>
        <v>0.49473684210526314</v>
      </c>
      <c r="H380" s="315">
        <f t="shared" si="119"/>
        <v>0.97872340425531912</v>
      </c>
      <c r="I380" s="315">
        <f t="shared" si="119"/>
        <v>0.875</v>
      </c>
      <c r="J380" s="315">
        <f t="shared" si="119"/>
        <v>0.38636363636363635</v>
      </c>
      <c r="K380" s="315">
        <f t="shared" si="119"/>
        <v>0.66442953020134232</v>
      </c>
      <c r="L380" s="315">
        <f t="shared" si="119"/>
        <v>0.90588235294117647</v>
      </c>
      <c r="M380" s="315">
        <f t="shared" si="119"/>
        <v>0.89893617021276595</v>
      </c>
      <c r="N380" s="315">
        <f t="shared" si="119"/>
        <v>0.4311594202898551</v>
      </c>
      <c r="O380" s="315">
        <f t="shared" si="119"/>
        <v>0.68253968253968256</v>
      </c>
      <c r="P380" s="315">
        <f t="shared" si="119"/>
        <v>0.57416267942583732</v>
      </c>
      <c r="Q380" s="315">
        <f t="shared" si="119"/>
        <v>0.62621359223300976</v>
      </c>
      <c r="R380" s="315">
        <f t="shared" si="119"/>
        <v>0.59735973597359737</v>
      </c>
      <c r="S380" s="315">
        <f t="shared" si="119"/>
        <v>0.54545454545454541</v>
      </c>
      <c r="T380" s="315">
        <f t="shared" si="119"/>
        <v>0.59354838709677415</v>
      </c>
      <c r="U380" s="315">
        <f t="shared" si="119"/>
        <v>0.47383720930232559</v>
      </c>
      <c r="V380" s="315">
        <f t="shared" si="119"/>
        <v>0.57528957528957525</v>
      </c>
      <c r="W380" s="315">
        <f t="shared" si="119"/>
        <v>0.45047923322683708</v>
      </c>
      <c r="X380" s="315">
        <f t="shared" si="119"/>
        <v>0.45205479452054792</v>
      </c>
      <c r="Y380" s="315">
        <f t="shared" si="119"/>
        <v>0.46808510638297873</v>
      </c>
      <c r="Z380" s="315">
        <f t="shared" si="119"/>
        <v>0.42583732057416268</v>
      </c>
      <c r="AA380" s="315">
        <f t="shared" si="119"/>
        <v>0.47555555555555556</v>
      </c>
      <c r="AB380" s="315">
        <f>AB372/AB371</f>
        <v>0.35169491525423729</v>
      </c>
      <c r="AC380" s="315">
        <f t="shared" ref="AC380" si="120">AC372/AC371</f>
        <v>0.29545454545454547</v>
      </c>
      <c r="AD380" s="315">
        <f t="shared" si="119"/>
        <v>0.2932330827067669</v>
      </c>
    </row>
    <row r="381" spans="2:34" x14ac:dyDescent="0.25">
      <c r="B381" s="316" t="str">
        <f>B362</f>
        <v>Atualizado até 25/01/2021</v>
      </c>
      <c r="C381" s="317"/>
    </row>
    <row r="383" spans="2:34" ht="15.75" x14ac:dyDescent="0.25">
      <c r="B383" s="293" t="s">
        <v>141</v>
      </c>
      <c r="C383" s="294"/>
      <c r="D383" s="295"/>
      <c r="E383" s="295"/>
      <c r="F383" s="295"/>
      <c r="G383" s="295"/>
      <c r="H383" s="295"/>
      <c r="I383" s="295"/>
      <c r="J383" s="295"/>
      <c r="K383" s="295"/>
      <c r="L383" s="295"/>
      <c r="M383" s="295"/>
      <c r="N383" s="295"/>
      <c r="O383" s="295"/>
      <c r="P383" s="295"/>
      <c r="Q383" s="295"/>
      <c r="R383" s="295"/>
      <c r="S383" s="295"/>
      <c r="T383" s="295"/>
      <c r="U383" s="295"/>
      <c r="V383" s="295"/>
      <c r="W383" s="295"/>
      <c r="X383" s="295"/>
      <c r="Y383" s="297">
        <f>Y364</f>
        <v>0</v>
      </c>
      <c r="Z383" s="295"/>
      <c r="AA383" s="295"/>
      <c r="AB383" s="298"/>
      <c r="AC383" s="298"/>
      <c r="AD383" s="299"/>
    </row>
    <row r="384" spans="2:34" ht="30" x14ac:dyDescent="0.25">
      <c r="B384" s="120" t="s">
        <v>135</v>
      </c>
      <c r="C384" s="120" t="s">
        <v>81</v>
      </c>
      <c r="D384" s="120" t="s">
        <v>152</v>
      </c>
      <c r="E384" s="300">
        <v>1995</v>
      </c>
      <c r="F384" s="300">
        <f t="shared" ref="F384:AA384" si="121">1+E384</f>
        <v>1996</v>
      </c>
      <c r="G384" s="300">
        <f t="shared" si="121"/>
        <v>1997</v>
      </c>
      <c r="H384" s="300">
        <f t="shared" si="121"/>
        <v>1998</v>
      </c>
      <c r="I384" s="300">
        <f t="shared" si="121"/>
        <v>1999</v>
      </c>
      <c r="J384" s="300">
        <f t="shared" si="121"/>
        <v>2000</v>
      </c>
      <c r="K384" s="300">
        <f t="shared" si="121"/>
        <v>2001</v>
      </c>
      <c r="L384" s="300">
        <f t="shared" si="121"/>
        <v>2002</v>
      </c>
      <c r="M384" s="300">
        <f t="shared" si="121"/>
        <v>2003</v>
      </c>
      <c r="N384" s="300">
        <f t="shared" si="121"/>
        <v>2004</v>
      </c>
      <c r="O384" s="300">
        <f t="shared" si="121"/>
        <v>2005</v>
      </c>
      <c r="P384" s="300">
        <f t="shared" si="121"/>
        <v>2006</v>
      </c>
      <c r="Q384" s="300">
        <f t="shared" si="121"/>
        <v>2007</v>
      </c>
      <c r="R384" s="300">
        <f t="shared" si="121"/>
        <v>2008</v>
      </c>
      <c r="S384" s="300">
        <f t="shared" si="121"/>
        <v>2009</v>
      </c>
      <c r="T384" s="300">
        <f t="shared" si="121"/>
        <v>2010</v>
      </c>
      <c r="U384" s="300">
        <f t="shared" si="121"/>
        <v>2011</v>
      </c>
      <c r="V384" s="300">
        <f t="shared" si="121"/>
        <v>2012</v>
      </c>
      <c r="W384" s="300">
        <f t="shared" si="121"/>
        <v>2013</v>
      </c>
      <c r="X384" s="300">
        <f t="shared" si="121"/>
        <v>2014</v>
      </c>
      <c r="Y384" s="300">
        <f t="shared" si="121"/>
        <v>2015</v>
      </c>
      <c r="Z384" s="300">
        <f t="shared" si="121"/>
        <v>2016</v>
      </c>
      <c r="AA384" s="300">
        <f t="shared" si="121"/>
        <v>2017</v>
      </c>
      <c r="AB384" s="300">
        <f>1+AA384</f>
        <v>2018</v>
      </c>
      <c r="AC384" s="300">
        <f t="shared" ref="AC384:AD384" si="122">1+AB384</f>
        <v>2019</v>
      </c>
      <c r="AD384" s="300">
        <f t="shared" si="122"/>
        <v>2020</v>
      </c>
    </row>
    <row r="385" spans="2:30" x14ac:dyDescent="0.25">
      <c r="B385" s="301" t="s">
        <v>68</v>
      </c>
      <c r="C385" s="302">
        <f t="shared" ref="C385:C391" si="123">SUM(E385:AD385)</f>
        <v>17987</v>
      </c>
      <c r="D385" s="302">
        <f t="shared" ref="D385:D391" si="124">AVERAGE(E385:AD385)</f>
        <v>691.80769230769226</v>
      </c>
      <c r="E385" s="303">
        <v>0</v>
      </c>
      <c r="F385" s="303">
        <v>30</v>
      </c>
      <c r="G385" s="303">
        <v>224</v>
      </c>
      <c r="H385" s="303">
        <v>132</v>
      </c>
      <c r="I385" s="303">
        <v>415</v>
      </c>
      <c r="J385" s="303">
        <v>280</v>
      </c>
      <c r="K385" s="303">
        <v>603</v>
      </c>
      <c r="L385" s="303">
        <v>1421</v>
      </c>
      <c r="M385" s="303">
        <v>2660</v>
      </c>
      <c r="N385" s="303">
        <v>1493</v>
      </c>
      <c r="O385" s="303">
        <v>1604</v>
      </c>
      <c r="P385" s="303">
        <v>1539</v>
      </c>
      <c r="Q385" s="303">
        <v>2060</v>
      </c>
      <c r="R385" s="303">
        <v>1003</v>
      </c>
      <c r="S385" s="303">
        <v>794</v>
      </c>
      <c r="T385" s="303">
        <v>729</v>
      </c>
      <c r="U385" s="303">
        <v>519</v>
      </c>
      <c r="V385" s="303">
        <v>1108</v>
      </c>
      <c r="W385" s="303">
        <v>279</v>
      </c>
      <c r="X385" s="303">
        <v>375</v>
      </c>
      <c r="Y385" s="303">
        <v>105</v>
      </c>
      <c r="Z385" s="303">
        <v>121</v>
      </c>
      <c r="AA385" s="303">
        <v>116</v>
      </c>
      <c r="AB385" s="303">
        <v>183</v>
      </c>
      <c r="AC385" s="303">
        <v>94</v>
      </c>
      <c r="AD385" s="303">
        <v>100</v>
      </c>
    </row>
    <row r="386" spans="2:30" x14ac:dyDescent="0.25">
      <c r="B386" s="301" t="s">
        <v>70</v>
      </c>
      <c r="C386" s="302">
        <f t="shared" si="123"/>
        <v>10467</v>
      </c>
      <c r="D386" s="302">
        <f t="shared" si="124"/>
        <v>402.57692307692309</v>
      </c>
      <c r="E386" s="303">
        <v>0</v>
      </c>
      <c r="F386" s="303">
        <v>83</v>
      </c>
      <c r="G386" s="303">
        <v>0</v>
      </c>
      <c r="H386" s="303">
        <v>8</v>
      </c>
      <c r="I386" s="303">
        <v>27</v>
      </c>
      <c r="J386" s="303">
        <v>0</v>
      </c>
      <c r="K386" s="303">
        <v>457</v>
      </c>
      <c r="L386" s="303">
        <v>184</v>
      </c>
      <c r="M386" s="303">
        <v>1405</v>
      </c>
      <c r="N386" s="303">
        <v>560</v>
      </c>
      <c r="O386" s="303">
        <v>785</v>
      </c>
      <c r="P386" s="303">
        <v>985</v>
      </c>
      <c r="Q386" s="303">
        <v>767</v>
      </c>
      <c r="R386" s="303">
        <v>1499</v>
      </c>
      <c r="S386" s="303">
        <v>903</v>
      </c>
      <c r="T386" s="303">
        <v>271</v>
      </c>
      <c r="U386" s="303">
        <v>310</v>
      </c>
      <c r="V386" s="303">
        <v>287</v>
      </c>
      <c r="W386" s="303">
        <v>372</v>
      </c>
      <c r="X386" s="303">
        <v>375</v>
      </c>
      <c r="Y386" s="303">
        <v>251</v>
      </c>
      <c r="Z386" s="303">
        <v>207</v>
      </c>
      <c r="AA386" s="303">
        <v>60</v>
      </c>
      <c r="AB386" s="303">
        <v>324</v>
      </c>
      <c r="AC386" s="303">
        <v>188</v>
      </c>
      <c r="AD386" s="303">
        <v>159</v>
      </c>
    </row>
    <row r="387" spans="2:30" x14ac:dyDescent="0.25">
      <c r="B387" s="301" t="s">
        <v>72</v>
      </c>
      <c r="C387" s="302">
        <f t="shared" si="123"/>
        <v>13211</v>
      </c>
      <c r="D387" s="302">
        <f t="shared" si="124"/>
        <v>508.11538461538464</v>
      </c>
      <c r="E387" s="303">
        <v>84</v>
      </c>
      <c r="F387" s="303">
        <v>266</v>
      </c>
      <c r="G387" s="303">
        <v>170</v>
      </c>
      <c r="H387" s="303">
        <v>19</v>
      </c>
      <c r="I387" s="303">
        <v>283</v>
      </c>
      <c r="J387" s="303">
        <v>236</v>
      </c>
      <c r="K387" s="303">
        <v>245</v>
      </c>
      <c r="L387" s="303">
        <v>567</v>
      </c>
      <c r="M387" s="303">
        <v>712</v>
      </c>
      <c r="N387" s="303">
        <v>571</v>
      </c>
      <c r="O387" s="303">
        <v>1842</v>
      </c>
      <c r="P387" s="303">
        <v>678</v>
      </c>
      <c r="Q387" s="303">
        <v>2413</v>
      </c>
      <c r="R387" s="303">
        <v>1681</v>
      </c>
      <c r="S387" s="303">
        <v>543</v>
      </c>
      <c r="T387" s="303">
        <v>470</v>
      </c>
      <c r="U387" s="303">
        <v>789</v>
      </c>
      <c r="V387" s="303">
        <v>333</v>
      </c>
      <c r="W387" s="303">
        <v>320</v>
      </c>
      <c r="X387" s="303">
        <v>148</v>
      </c>
      <c r="Y387" s="303">
        <v>72</v>
      </c>
      <c r="Z387" s="303">
        <v>114</v>
      </c>
      <c r="AA387" s="303">
        <v>148</v>
      </c>
      <c r="AB387" s="303">
        <v>138</v>
      </c>
      <c r="AC387" s="303">
        <v>150</v>
      </c>
      <c r="AD387" s="303">
        <v>219</v>
      </c>
    </row>
    <row r="388" spans="2:30" x14ac:dyDescent="0.25">
      <c r="B388" s="301" t="s">
        <v>74</v>
      </c>
      <c r="C388" s="302">
        <f t="shared" si="123"/>
        <v>4122</v>
      </c>
      <c r="D388" s="302">
        <f t="shared" si="124"/>
        <v>158.53846153846155</v>
      </c>
      <c r="E388" s="303">
        <v>0</v>
      </c>
      <c r="F388" s="303">
        <v>0</v>
      </c>
      <c r="G388" s="303">
        <v>0</v>
      </c>
      <c r="H388" s="303">
        <v>0</v>
      </c>
      <c r="I388" s="303">
        <v>0</v>
      </c>
      <c r="J388" s="303">
        <v>0</v>
      </c>
      <c r="K388" s="303">
        <v>0</v>
      </c>
      <c r="L388" s="303">
        <v>0</v>
      </c>
      <c r="M388" s="303">
        <v>446</v>
      </c>
      <c r="N388" s="303">
        <v>0</v>
      </c>
      <c r="O388" s="303">
        <v>117</v>
      </c>
      <c r="P388" s="303">
        <v>128</v>
      </c>
      <c r="Q388" s="303">
        <v>277</v>
      </c>
      <c r="R388" s="303">
        <v>368</v>
      </c>
      <c r="S388" s="303">
        <v>864</v>
      </c>
      <c r="T388" s="303">
        <v>455</v>
      </c>
      <c r="U388" s="303">
        <v>266</v>
      </c>
      <c r="V388" s="303">
        <v>384</v>
      </c>
      <c r="W388" s="303">
        <v>264</v>
      </c>
      <c r="X388" s="303">
        <v>205</v>
      </c>
      <c r="Y388" s="303">
        <v>171</v>
      </c>
      <c r="Z388" s="303">
        <v>60</v>
      </c>
      <c r="AA388" s="303">
        <v>23</v>
      </c>
      <c r="AB388" s="303">
        <v>0</v>
      </c>
      <c r="AC388" s="303">
        <v>18</v>
      </c>
      <c r="AD388" s="303">
        <v>76</v>
      </c>
    </row>
    <row r="389" spans="2:30" x14ac:dyDescent="0.25">
      <c r="B389" s="301" t="s">
        <v>27</v>
      </c>
      <c r="C389" s="302">
        <f t="shared" si="123"/>
        <v>7324</v>
      </c>
      <c r="D389" s="302">
        <f t="shared" si="124"/>
        <v>281.69230769230768</v>
      </c>
      <c r="E389" s="303">
        <v>0</v>
      </c>
      <c r="F389" s="303">
        <v>46</v>
      </c>
      <c r="G389" s="303">
        <v>0</v>
      </c>
      <c r="H389" s="303">
        <v>0</v>
      </c>
      <c r="I389" s="303">
        <v>0</v>
      </c>
      <c r="J389" s="303">
        <v>0</v>
      </c>
      <c r="K389" s="303">
        <v>0</v>
      </c>
      <c r="L389" s="303">
        <v>100</v>
      </c>
      <c r="M389" s="303">
        <v>0</v>
      </c>
      <c r="N389" s="303">
        <v>263</v>
      </c>
      <c r="O389" s="303">
        <v>0</v>
      </c>
      <c r="P389" s="303">
        <v>87</v>
      </c>
      <c r="Q389" s="303">
        <v>508</v>
      </c>
      <c r="R389" s="303">
        <v>494</v>
      </c>
      <c r="S389" s="303">
        <v>565</v>
      </c>
      <c r="T389" s="303">
        <v>709</v>
      </c>
      <c r="U389" s="303">
        <v>611</v>
      </c>
      <c r="V389" s="303">
        <v>490</v>
      </c>
      <c r="W389" s="303">
        <v>878</v>
      </c>
      <c r="X389" s="303">
        <v>464</v>
      </c>
      <c r="Y389" s="303">
        <v>301</v>
      </c>
      <c r="Z389" s="303">
        <v>254</v>
      </c>
      <c r="AA389" s="303">
        <v>160</v>
      </c>
      <c r="AB389" s="303">
        <v>488</v>
      </c>
      <c r="AC389" s="303">
        <v>518</v>
      </c>
      <c r="AD389" s="303">
        <v>388</v>
      </c>
    </row>
    <row r="390" spans="2:30" x14ac:dyDescent="0.25">
      <c r="B390" s="304" t="s">
        <v>2</v>
      </c>
      <c r="C390" s="305">
        <f t="shared" si="123"/>
        <v>53111</v>
      </c>
      <c r="D390" s="305">
        <f t="shared" si="124"/>
        <v>2042.7307692307693</v>
      </c>
      <c r="E390" s="306">
        <v>84</v>
      </c>
      <c r="F390" s="306">
        <v>425</v>
      </c>
      <c r="G390" s="306">
        <v>394</v>
      </c>
      <c r="H390" s="306">
        <v>159</v>
      </c>
      <c r="I390" s="306">
        <v>725</v>
      </c>
      <c r="J390" s="306">
        <v>516</v>
      </c>
      <c r="K390" s="306">
        <v>1305</v>
      </c>
      <c r="L390" s="306">
        <v>2272</v>
      </c>
      <c r="M390" s="306">
        <v>5223</v>
      </c>
      <c r="N390" s="306">
        <v>2887</v>
      </c>
      <c r="O390" s="306">
        <v>4348</v>
      </c>
      <c r="P390" s="306">
        <v>3417</v>
      </c>
      <c r="Q390" s="306">
        <v>6025</v>
      </c>
      <c r="R390" s="306">
        <v>5045</v>
      </c>
      <c r="S390" s="306">
        <v>3669</v>
      </c>
      <c r="T390" s="306">
        <v>2634</v>
      </c>
      <c r="U390" s="306">
        <v>2495</v>
      </c>
      <c r="V390" s="306">
        <v>2602</v>
      </c>
      <c r="W390" s="306">
        <v>2113</v>
      </c>
      <c r="X390" s="306">
        <v>1567</v>
      </c>
      <c r="Y390" s="306">
        <v>900</v>
      </c>
      <c r="Z390" s="306">
        <v>756</v>
      </c>
      <c r="AA390" s="306">
        <v>507</v>
      </c>
      <c r="AB390" s="306">
        <v>1133</v>
      </c>
      <c r="AC390" s="306">
        <v>968</v>
      </c>
      <c r="AD390" s="306">
        <v>942</v>
      </c>
    </row>
    <row r="391" spans="2:30" x14ac:dyDescent="0.25">
      <c r="B391" s="307" t="s">
        <v>138</v>
      </c>
      <c r="C391" s="308">
        <f t="shared" si="123"/>
        <v>27626</v>
      </c>
      <c r="D391" s="308">
        <f t="shared" si="124"/>
        <v>1062.5384615384614</v>
      </c>
      <c r="E391" s="309">
        <v>34</v>
      </c>
      <c r="F391" s="309">
        <v>296</v>
      </c>
      <c r="G391" s="309">
        <v>394</v>
      </c>
      <c r="H391" s="309">
        <v>159</v>
      </c>
      <c r="I391" s="309">
        <v>725</v>
      </c>
      <c r="J391" s="309">
        <v>437</v>
      </c>
      <c r="K391" s="309">
        <v>1305</v>
      </c>
      <c r="L391" s="309">
        <v>2172</v>
      </c>
      <c r="M391" s="309">
        <v>3659</v>
      </c>
      <c r="N391" s="309">
        <v>2162</v>
      </c>
      <c r="O391" s="309">
        <v>3461</v>
      </c>
      <c r="P391" s="309">
        <v>2263</v>
      </c>
      <c r="Q391" s="309">
        <v>2545</v>
      </c>
      <c r="R391" s="309">
        <v>1680</v>
      </c>
      <c r="S391" s="309">
        <v>1263</v>
      </c>
      <c r="T391" s="309">
        <v>966</v>
      </c>
      <c r="U391" s="309">
        <v>736</v>
      </c>
      <c r="V391" s="309">
        <v>1259</v>
      </c>
      <c r="W391" s="309">
        <v>436</v>
      </c>
      <c r="X391" s="309">
        <v>449</v>
      </c>
      <c r="Y391" s="309">
        <v>256</v>
      </c>
      <c r="Z391" s="309">
        <v>190</v>
      </c>
      <c r="AA391" s="309">
        <v>232</v>
      </c>
      <c r="AB391" s="309">
        <v>228</v>
      </c>
      <c r="AC391" s="309">
        <v>181</v>
      </c>
      <c r="AD391" s="309">
        <v>138</v>
      </c>
    </row>
    <row r="392" spans="2:30" x14ac:dyDescent="0.25">
      <c r="B392" s="310" t="s">
        <v>140</v>
      </c>
      <c r="C392" s="310"/>
      <c r="D392" s="310"/>
      <c r="E392" s="310"/>
      <c r="F392" s="310"/>
      <c r="G392" s="310"/>
      <c r="H392" s="310"/>
      <c r="I392" s="310"/>
      <c r="J392" s="310"/>
      <c r="K392" s="310"/>
      <c r="L392" s="310"/>
      <c r="M392" s="310"/>
      <c r="N392" s="310"/>
      <c r="O392" s="310"/>
      <c r="P392" s="310"/>
      <c r="Q392" s="310"/>
      <c r="R392" s="310"/>
      <c r="S392" s="310"/>
      <c r="T392" s="310"/>
      <c r="U392" s="310"/>
      <c r="V392" s="310"/>
      <c r="W392" s="310"/>
      <c r="X392" s="310"/>
      <c r="Y392" s="310"/>
      <c r="Z392" s="310"/>
      <c r="AA392" s="310"/>
      <c r="AB392" s="310"/>
      <c r="AC392" s="310"/>
      <c r="AD392" s="310"/>
    </row>
    <row r="393" spans="2:30" x14ac:dyDescent="0.25">
      <c r="B393" s="311" t="s">
        <v>68</v>
      </c>
      <c r="C393" s="312">
        <f t="shared" ref="C393:AD399" si="125">C385/C$390</f>
        <v>0.33866807252734837</v>
      </c>
      <c r="D393" s="312">
        <f t="shared" si="125"/>
        <v>0.33866807252734837</v>
      </c>
      <c r="E393" s="312">
        <f t="shared" si="125"/>
        <v>0</v>
      </c>
      <c r="F393" s="312">
        <f t="shared" si="125"/>
        <v>7.0588235294117646E-2</v>
      </c>
      <c r="G393" s="312">
        <f t="shared" si="125"/>
        <v>0.56852791878172593</v>
      </c>
      <c r="H393" s="312">
        <f t="shared" si="125"/>
        <v>0.83018867924528306</v>
      </c>
      <c r="I393" s="312">
        <f t="shared" si="125"/>
        <v>0.57241379310344831</v>
      </c>
      <c r="J393" s="312">
        <f t="shared" si="125"/>
        <v>0.54263565891472865</v>
      </c>
      <c r="K393" s="312">
        <f t="shared" si="125"/>
        <v>0.46206896551724136</v>
      </c>
      <c r="L393" s="312">
        <f t="shared" si="125"/>
        <v>0.62544014084507038</v>
      </c>
      <c r="M393" s="312">
        <f t="shared" si="125"/>
        <v>0.50928585104346158</v>
      </c>
      <c r="N393" s="312">
        <f t="shared" si="125"/>
        <v>0.5171458261170766</v>
      </c>
      <c r="O393" s="312">
        <f t="shared" si="125"/>
        <v>0.36890524379024842</v>
      </c>
      <c r="P393" s="312">
        <f t="shared" si="125"/>
        <v>0.45039508340649692</v>
      </c>
      <c r="Q393" s="312">
        <f t="shared" si="125"/>
        <v>0.34190871369294606</v>
      </c>
      <c r="R393" s="312">
        <f t="shared" si="125"/>
        <v>0.19881070366699702</v>
      </c>
      <c r="S393" s="312">
        <f t="shared" si="125"/>
        <v>0.21640774052875442</v>
      </c>
      <c r="T393" s="312">
        <f t="shared" si="125"/>
        <v>0.27676537585421412</v>
      </c>
      <c r="U393" s="312">
        <f t="shared" si="125"/>
        <v>0.20801603206412825</v>
      </c>
      <c r="V393" s="312">
        <f t="shared" si="125"/>
        <v>0.42582628747117601</v>
      </c>
      <c r="W393" s="312">
        <f t="shared" si="125"/>
        <v>0.13203975390440131</v>
      </c>
      <c r="X393" s="312">
        <f t="shared" si="125"/>
        <v>0.2393107849393746</v>
      </c>
      <c r="Y393" s="312">
        <f t="shared" si="125"/>
        <v>0.11666666666666667</v>
      </c>
      <c r="Z393" s="312">
        <f t="shared" si="125"/>
        <v>0.16005291005291006</v>
      </c>
      <c r="AA393" s="312">
        <f t="shared" si="125"/>
        <v>0.22879684418145957</v>
      </c>
      <c r="AB393" s="312">
        <f t="shared" si="125"/>
        <v>0.1615180935569285</v>
      </c>
      <c r="AC393" s="312">
        <f t="shared" si="125"/>
        <v>9.7107438016528921E-2</v>
      </c>
      <c r="AD393" s="312">
        <f t="shared" si="125"/>
        <v>0.10615711252653928</v>
      </c>
    </row>
    <row r="394" spans="2:30" x14ac:dyDescent="0.25">
      <c r="B394" s="311" t="s">
        <v>70</v>
      </c>
      <c r="C394" s="312">
        <f t="shared" si="125"/>
        <v>0.19707781815443129</v>
      </c>
      <c r="D394" s="312">
        <f t="shared" si="125"/>
        <v>0.19707781815443129</v>
      </c>
      <c r="E394" s="312">
        <f t="shared" si="125"/>
        <v>0</v>
      </c>
      <c r="F394" s="312">
        <f t="shared" si="125"/>
        <v>0.19529411764705881</v>
      </c>
      <c r="G394" s="312">
        <f t="shared" si="125"/>
        <v>0</v>
      </c>
      <c r="H394" s="312">
        <f t="shared" si="125"/>
        <v>5.0314465408805034E-2</v>
      </c>
      <c r="I394" s="312">
        <f t="shared" si="125"/>
        <v>3.7241379310344824E-2</v>
      </c>
      <c r="J394" s="312">
        <f t="shared" si="125"/>
        <v>0</v>
      </c>
      <c r="K394" s="312">
        <f t="shared" si="125"/>
        <v>0.35019157088122604</v>
      </c>
      <c r="L394" s="312">
        <f t="shared" si="125"/>
        <v>8.098591549295775E-2</v>
      </c>
      <c r="M394" s="312">
        <f t="shared" si="125"/>
        <v>0.26900248899100132</v>
      </c>
      <c r="N394" s="312">
        <f t="shared" si="125"/>
        <v>0.19397298233460339</v>
      </c>
      <c r="O394" s="312">
        <f t="shared" si="125"/>
        <v>0.18054277828886844</v>
      </c>
      <c r="P394" s="312">
        <f t="shared" si="125"/>
        <v>0.28826455955516533</v>
      </c>
      <c r="Q394" s="312">
        <f t="shared" si="125"/>
        <v>0.12730290456431534</v>
      </c>
      <c r="R394" s="312">
        <f t="shared" si="125"/>
        <v>0.29712586719524281</v>
      </c>
      <c r="S394" s="312">
        <f t="shared" si="125"/>
        <v>0.24611610793131644</v>
      </c>
      <c r="T394" s="312">
        <f t="shared" si="125"/>
        <v>0.10288534548215642</v>
      </c>
      <c r="U394" s="312">
        <f t="shared" si="125"/>
        <v>0.12424849699398798</v>
      </c>
      <c r="V394" s="312">
        <f t="shared" si="125"/>
        <v>0.11029976940814758</v>
      </c>
      <c r="W394" s="312">
        <f t="shared" si="125"/>
        <v>0.17605300520586845</v>
      </c>
      <c r="X394" s="312">
        <f t="shared" si="125"/>
        <v>0.2393107849393746</v>
      </c>
      <c r="Y394" s="312">
        <f t="shared" si="125"/>
        <v>0.27888888888888891</v>
      </c>
      <c r="Z394" s="312">
        <f t="shared" si="125"/>
        <v>0.27380952380952384</v>
      </c>
      <c r="AA394" s="312">
        <f t="shared" si="125"/>
        <v>0.11834319526627218</v>
      </c>
      <c r="AB394" s="312">
        <f t="shared" si="125"/>
        <v>0.28596646072374227</v>
      </c>
      <c r="AC394" s="312">
        <f t="shared" si="125"/>
        <v>0.19421487603305784</v>
      </c>
      <c r="AD394" s="312">
        <f t="shared" si="125"/>
        <v>0.16878980891719744</v>
      </c>
    </row>
    <row r="395" spans="2:30" x14ac:dyDescent="0.25">
      <c r="B395" s="311" t="s">
        <v>72</v>
      </c>
      <c r="C395" s="312">
        <f t="shared" si="125"/>
        <v>0.24874319820752763</v>
      </c>
      <c r="D395" s="312">
        <f t="shared" si="125"/>
        <v>0.24874319820752763</v>
      </c>
      <c r="E395" s="312">
        <f t="shared" si="125"/>
        <v>1</v>
      </c>
      <c r="F395" s="312">
        <f t="shared" si="125"/>
        <v>0.62588235294117645</v>
      </c>
      <c r="G395" s="312">
        <f t="shared" si="125"/>
        <v>0.43147208121827413</v>
      </c>
      <c r="H395" s="312">
        <f t="shared" si="125"/>
        <v>0.11949685534591195</v>
      </c>
      <c r="I395" s="312">
        <f t="shared" si="125"/>
        <v>0.39034482758620692</v>
      </c>
      <c r="J395" s="312">
        <f t="shared" si="125"/>
        <v>0.4573643410852713</v>
      </c>
      <c r="K395" s="312">
        <f t="shared" si="125"/>
        <v>0.18773946360153257</v>
      </c>
      <c r="L395" s="312">
        <f t="shared" si="125"/>
        <v>0.24955985915492956</v>
      </c>
      <c r="M395" s="312">
        <f t="shared" si="125"/>
        <v>0.13632012253494161</v>
      </c>
      <c r="N395" s="312">
        <f t="shared" si="125"/>
        <v>0.19778316591617595</v>
      </c>
      <c r="O395" s="312">
        <f t="shared" si="125"/>
        <v>0.42364305427782889</v>
      </c>
      <c r="P395" s="312">
        <f t="shared" si="125"/>
        <v>0.19841966637401229</v>
      </c>
      <c r="Q395" s="312">
        <f t="shared" si="125"/>
        <v>0.40049792531120332</v>
      </c>
      <c r="R395" s="312">
        <f t="shared" si="125"/>
        <v>0.33320118929633302</v>
      </c>
      <c r="S395" s="312">
        <f t="shared" si="125"/>
        <v>0.14799672935404742</v>
      </c>
      <c r="T395" s="312">
        <f t="shared" si="125"/>
        <v>0.17843583902809415</v>
      </c>
      <c r="U395" s="312">
        <f t="shared" si="125"/>
        <v>0.31623246492985974</v>
      </c>
      <c r="V395" s="312">
        <f t="shared" si="125"/>
        <v>0.12797847809377402</v>
      </c>
      <c r="W395" s="312">
        <f t="shared" si="125"/>
        <v>0.15144344533838144</v>
      </c>
      <c r="X395" s="312">
        <f t="shared" si="125"/>
        <v>9.4447989789406508E-2</v>
      </c>
      <c r="Y395" s="312">
        <f t="shared" si="125"/>
        <v>0.08</v>
      </c>
      <c r="Z395" s="312">
        <f t="shared" si="125"/>
        <v>0.15079365079365079</v>
      </c>
      <c r="AA395" s="312">
        <f t="shared" si="125"/>
        <v>0.29191321499013806</v>
      </c>
      <c r="AB395" s="312">
        <f t="shared" si="125"/>
        <v>0.12180052956751986</v>
      </c>
      <c r="AC395" s="312">
        <f t="shared" si="125"/>
        <v>0.15495867768595042</v>
      </c>
      <c r="AD395" s="312">
        <f t="shared" si="125"/>
        <v>0.23248407643312102</v>
      </c>
    </row>
    <row r="396" spans="2:30" x14ac:dyDescent="0.25">
      <c r="B396" s="311" t="s">
        <v>74</v>
      </c>
      <c r="C396" s="312">
        <f t="shared" si="125"/>
        <v>7.7611041027282487E-2</v>
      </c>
      <c r="D396" s="312">
        <f t="shared" si="125"/>
        <v>7.7611041027282487E-2</v>
      </c>
      <c r="E396" s="312">
        <f t="shared" si="125"/>
        <v>0</v>
      </c>
      <c r="F396" s="312">
        <f t="shared" si="125"/>
        <v>0</v>
      </c>
      <c r="G396" s="312">
        <f t="shared" si="125"/>
        <v>0</v>
      </c>
      <c r="H396" s="312">
        <f t="shared" si="125"/>
        <v>0</v>
      </c>
      <c r="I396" s="312">
        <f t="shared" si="125"/>
        <v>0</v>
      </c>
      <c r="J396" s="312">
        <f t="shared" si="125"/>
        <v>0</v>
      </c>
      <c r="K396" s="312">
        <f t="shared" si="125"/>
        <v>0</v>
      </c>
      <c r="L396" s="312">
        <f t="shared" si="125"/>
        <v>0</v>
      </c>
      <c r="M396" s="312">
        <f t="shared" si="125"/>
        <v>8.5391537430595438E-2</v>
      </c>
      <c r="N396" s="312">
        <f t="shared" si="125"/>
        <v>0</v>
      </c>
      <c r="O396" s="312">
        <f t="shared" si="125"/>
        <v>2.6908923643054278E-2</v>
      </c>
      <c r="P396" s="312">
        <f t="shared" si="125"/>
        <v>3.745976002341235E-2</v>
      </c>
      <c r="Q396" s="312">
        <f t="shared" si="125"/>
        <v>4.5975103734439832E-2</v>
      </c>
      <c r="R396" s="312">
        <f t="shared" si="125"/>
        <v>7.294350842418236E-2</v>
      </c>
      <c r="S396" s="312">
        <f t="shared" si="125"/>
        <v>0.23548650858544562</v>
      </c>
      <c r="T396" s="312">
        <f t="shared" si="125"/>
        <v>0.1727410782080486</v>
      </c>
      <c r="U396" s="312">
        <f t="shared" si="125"/>
        <v>0.10661322645290582</v>
      </c>
      <c r="V396" s="312">
        <f t="shared" si="125"/>
        <v>0.14757878554957723</v>
      </c>
      <c r="W396" s="312">
        <f t="shared" si="125"/>
        <v>0.1249408424041647</v>
      </c>
      <c r="X396" s="312">
        <f t="shared" si="125"/>
        <v>0.13082322910019145</v>
      </c>
      <c r="Y396" s="312">
        <f t="shared" si="125"/>
        <v>0.19</v>
      </c>
      <c r="Z396" s="312">
        <f t="shared" si="125"/>
        <v>7.9365079365079361E-2</v>
      </c>
      <c r="AA396" s="312">
        <f t="shared" si="125"/>
        <v>4.5364891518737675E-2</v>
      </c>
      <c r="AB396" s="312">
        <f t="shared" si="125"/>
        <v>0</v>
      </c>
      <c r="AC396" s="312">
        <f t="shared" si="125"/>
        <v>1.859504132231405E-2</v>
      </c>
      <c r="AD396" s="312">
        <f t="shared" si="125"/>
        <v>8.0679405520169847E-2</v>
      </c>
    </row>
    <row r="397" spans="2:30" x14ac:dyDescent="0.25">
      <c r="B397" s="311" t="s">
        <v>27</v>
      </c>
      <c r="C397" s="312">
        <f t="shared" si="125"/>
        <v>0.1378998700834102</v>
      </c>
      <c r="D397" s="312">
        <f t="shared" si="125"/>
        <v>0.1378998700834102</v>
      </c>
      <c r="E397" s="312">
        <f t="shared" si="125"/>
        <v>0</v>
      </c>
      <c r="F397" s="312">
        <f t="shared" si="125"/>
        <v>0.10823529411764705</v>
      </c>
      <c r="G397" s="312">
        <f t="shared" si="125"/>
        <v>0</v>
      </c>
      <c r="H397" s="312">
        <f t="shared" si="125"/>
        <v>0</v>
      </c>
      <c r="I397" s="312">
        <f t="shared" si="125"/>
        <v>0</v>
      </c>
      <c r="J397" s="312">
        <f t="shared" si="125"/>
        <v>0</v>
      </c>
      <c r="K397" s="312">
        <f t="shared" si="125"/>
        <v>0</v>
      </c>
      <c r="L397" s="312">
        <f t="shared" si="125"/>
        <v>4.401408450704225E-2</v>
      </c>
      <c r="M397" s="312">
        <f t="shared" si="125"/>
        <v>0</v>
      </c>
      <c r="N397" s="312">
        <f t="shared" si="125"/>
        <v>9.10980256321441E-2</v>
      </c>
      <c r="O397" s="312">
        <f t="shared" si="125"/>
        <v>0</v>
      </c>
      <c r="P397" s="312">
        <f t="shared" si="125"/>
        <v>2.5460930640913083E-2</v>
      </c>
      <c r="Q397" s="312">
        <f t="shared" si="125"/>
        <v>8.4315352697095433E-2</v>
      </c>
      <c r="R397" s="312">
        <f t="shared" si="125"/>
        <v>9.7918731417244803E-2</v>
      </c>
      <c r="S397" s="312">
        <f t="shared" si="125"/>
        <v>0.1539929136004361</v>
      </c>
      <c r="T397" s="312">
        <f t="shared" si="125"/>
        <v>0.26917236142748674</v>
      </c>
      <c r="U397" s="312">
        <f t="shared" si="125"/>
        <v>0.24488977955911823</v>
      </c>
      <c r="V397" s="312">
        <f t="shared" si="125"/>
        <v>0.18831667947732514</v>
      </c>
      <c r="W397" s="312">
        <f t="shared" si="125"/>
        <v>0.41552295314718407</v>
      </c>
      <c r="X397" s="312">
        <f t="shared" si="125"/>
        <v>0.29610721123165284</v>
      </c>
      <c r="Y397" s="312">
        <f t="shared" si="125"/>
        <v>0.33444444444444443</v>
      </c>
      <c r="Z397" s="312">
        <f t="shared" si="125"/>
        <v>0.33597883597883599</v>
      </c>
      <c r="AA397" s="312">
        <f t="shared" si="125"/>
        <v>0.31558185404339251</v>
      </c>
      <c r="AB397" s="312">
        <f t="shared" si="125"/>
        <v>0.43071491615180935</v>
      </c>
      <c r="AC397" s="312">
        <f t="shared" si="125"/>
        <v>0.53512396694214881</v>
      </c>
      <c r="AD397" s="312">
        <f t="shared" si="125"/>
        <v>0.41188959660297242</v>
      </c>
    </row>
    <row r="398" spans="2:30" x14ac:dyDescent="0.25">
      <c r="B398" s="313" t="s">
        <v>2</v>
      </c>
      <c r="C398" s="312">
        <f t="shared" si="125"/>
        <v>1</v>
      </c>
      <c r="D398" s="312">
        <f t="shared" si="125"/>
        <v>1</v>
      </c>
      <c r="E398" s="312">
        <f t="shared" si="125"/>
        <v>1</v>
      </c>
      <c r="F398" s="312">
        <f t="shared" si="125"/>
        <v>1</v>
      </c>
      <c r="G398" s="312">
        <f t="shared" si="125"/>
        <v>1</v>
      </c>
      <c r="H398" s="312">
        <f t="shared" si="125"/>
        <v>1</v>
      </c>
      <c r="I398" s="312">
        <f t="shared" si="125"/>
        <v>1</v>
      </c>
      <c r="J398" s="312">
        <f t="shared" si="125"/>
        <v>1</v>
      </c>
      <c r="K398" s="312">
        <f t="shared" si="125"/>
        <v>1</v>
      </c>
      <c r="L398" s="312">
        <f t="shared" si="125"/>
        <v>1</v>
      </c>
      <c r="M398" s="312">
        <f t="shared" si="125"/>
        <v>1</v>
      </c>
      <c r="N398" s="312">
        <f t="shared" si="125"/>
        <v>1</v>
      </c>
      <c r="O398" s="312">
        <f t="shared" si="125"/>
        <v>1</v>
      </c>
      <c r="P398" s="312">
        <f t="shared" si="125"/>
        <v>1</v>
      </c>
      <c r="Q398" s="312">
        <f t="shared" si="125"/>
        <v>1</v>
      </c>
      <c r="R398" s="312">
        <f t="shared" si="125"/>
        <v>1</v>
      </c>
      <c r="S398" s="312">
        <f t="shared" si="125"/>
        <v>1</v>
      </c>
      <c r="T398" s="312">
        <f t="shared" si="125"/>
        <v>1</v>
      </c>
      <c r="U398" s="312">
        <f t="shared" si="125"/>
        <v>1</v>
      </c>
      <c r="V398" s="312">
        <f t="shared" si="125"/>
        <v>1</v>
      </c>
      <c r="W398" s="312">
        <f t="shared" si="125"/>
        <v>1</v>
      </c>
      <c r="X398" s="312">
        <f t="shared" si="125"/>
        <v>1</v>
      </c>
      <c r="Y398" s="312">
        <f t="shared" si="125"/>
        <v>1</v>
      </c>
      <c r="Z398" s="312">
        <f t="shared" si="125"/>
        <v>1</v>
      </c>
      <c r="AA398" s="312">
        <f t="shared" si="125"/>
        <v>1</v>
      </c>
      <c r="AB398" s="312">
        <f t="shared" si="125"/>
        <v>1</v>
      </c>
      <c r="AC398" s="312">
        <f t="shared" si="125"/>
        <v>1</v>
      </c>
      <c r="AD398" s="312">
        <f t="shared" si="125"/>
        <v>1</v>
      </c>
    </row>
    <row r="399" spans="2:30" x14ac:dyDescent="0.25">
      <c r="B399" s="307" t="s">
        <v>138</v>
      </c>
      <c r="C399" s="315">
        <f t="shared" si="125"/>
        <v>0.52015589990774036</v>
      </c>
      <c r="D399" s="315">
        <f t="shared" si="125"/>
        <v>0.52015589990774036</v>
      </c>
      <c r="E399" s="315">
        <f t="shared" si="125"/>
        <v>0.40476190476190477</v>
      </c>
      <c r="F399" s="315">
        <f t="shared" si="125"/>
        <v>0.69647058823529406</v>
      </c>
      <c r="G399" s="315">
        <f t="shared" si="125"/>
        <v>1</v>
      </c>
      <c r="H399" s="315">
        <f t="shared" si="125"/>
        <v>1</v>
      </c>
      <c r="I399" s="315">
        <f t="shared" si="125"/>
        <v>1</v>
      </c>
      <c r="J399" s="315">
        <f t="shared" si="125"/>
        <v>0.8468992248062015</v>
      </c>
      <c r="K399" s="315">
        <f t="shared" si="125"/>
        <v>1</v>
      </c>
      <c r="L399" s="315">
        <f t="shared" si="125"/>
        <v>0.95598591549295775</v>
      </c>
      <c r="M399" s="315">
        <f t="shared" si="125"/>
        <v>0.70055523645414508</v>
      </c>
      <c r="N399" s="315">
        <f t="shared" si="125"/>
        <v>0.74887426394180812</v>
      </c>
      <c r="O399" s="315">
        <f t="shared" si="125"/>
        <v>0.79599816007359703</v>
      </c>
      <c r="P399" s="315">
        <f t="shared" si="125"/>
        <v>0.66227685103892309</v>
      </c>
      <c r="Q399" s="315">
        <f t="shared" si="125"/>
        <v>0.42240663900414938</v>
      </c>
      <c r="R399" s="315">
        <f t="shared" si="125"/>
        <v>0.3330029732408325</v>
      </c>
      <c r="S399" s="315">
        <f t="shared" si="125"/>
        <v>0.34423548650858543</v>
      </c>
      <c r="T399" s="315">
        <f t="shared" si="125"/>
        <v>0.36674259681093396</v>
      </c>
      <c r="U399" s="315">
        <f t="shared" si="125"/>
        <v>0.29498997995991982</v>
      </c>
      <c r="V399" s="315">
        <f t="shared" si="125"/>
        <v>0.48385857033051499</v>
      </c>
      <c r="W399" s="315">
        <f t="shared" si="125"/>
        <v>0.20634169427354473</v>
      </c>
      <c r="X399" s="315">
        <f t="shared" si="125"/>
        <v>0.28653477983407788</v>
      </c>
      <c r="Y399" s="315">
        <f t="shared" si="125"/>
        <v>0.28444444444444444</v>
      </c>
      <c r="Z399" s="315">
        <f t="shared" si="125"/>
        <v>0.25132275132275134</v>
      </c>
      <c r="AA399" s="315">
        <f t="shared" si="125"/>
        <v>0.45759368836291914</v>
      </c>
      <c r="AB399" s="315">
        <f t="shared" si="125"/>
        <v>0.20123565754633715</v>
      </c>
      <c r="AC399" s="315">
        <f t="shared" si="125"/>
        <v>0.18698347107438015</v>
      </c>
      <c r="AD399" s="315">
        <f t="shared" si="125"/>
        <v>0.1464968152866242</v>
      </c>
    </row>
    <row r="400" spans="2:30" x14ac:dyDescent="0.25">
      <c r="B400" s="318" t="str">
        <f>B381</f>
        <v>Atualizado até 25/01/2021</v>
      </c>
      <c r="C400" s="317"/>
    </row>
    <row r="402" spans="2:4" ht="15.75" hidden="1" x14ac:dyDescent="0.25">
      <c r="B402" s="319" t="s">
        <v>142</v>
      </c>
      <c r="C402" s="320"/>
    </row>
    <row r="403" spans="2:4" ht="15.75" x14ac:dyDescent="0.25">
      <c r="B403" s="321" t="s">
        <v>143</v>
      </c>
      <c r="C403" s="322"/>
      <c r="D403" s="323"/>
    </row>
    <row r="404" spans="2:4" x14ac:dyDescent="0.25">
      <c r="B404" s="52" t="s">
        <v>144</v>
      </c>
      <c r="C404" s="52" t="s">
        <v>145</v>
      </c>
      <c r="D404" s="52" t="s">
        <v>78</v>
      </c>
    </row>
    <row r="405" spans="2:4" x14ac:dyDescent="0.25">
      <c r="B405" s="52" t="s">
        <v>16</v>
      </c>
      <c r="C405" s="61">
        <v>375</v>
      </c>
      <c r="D405" s="324">
        <f>C405/C$429</f>
        <v>0.23584905660377359</v>
      </c>
    </row>
    <row r="406" spans="2:4" x14ac:dyDescent="0.25">
      <c r="B406" s="52" t="s">
        <v>15</v>
      </c>
      <c r="C406" s="61">
        <v>163</v>
      </c>
      <c r="D406" s="324">
        <f t="shared" ref="D406:D429" si="126">C406/C$429</f>
        <v>0.10251572327044026</v>
      </c>
    </row>
    <row r="407" spans="2:4" x14ac:dyDescent="0.25">
      <c r="B407" s="52" t="s">
        <v>13</v>
      </c>
      <c r="C407" s="61">
        <v>151</v>
      </c>
      <c r="D407" s="324">
        <f t="shared" si="126"/>
        <v>9.4968553459119504E-2</v>
      </c>
    </row>
    <row r="408" spans="2:4" x14ac:dyDescent="0.25">
      <c r="B408" s="52" t="s">
        <v>29</v>
      </c>
      <c r="C408" s="61">
        <v>133</v>
      </c>
      <c r="D408" s="324">
        <f t="shared" si="126"/>
        <v>8.364779874213836E-2</v>
      </c>
    </row>
    <row r="409" spans="2:4" x14ac:dyDescent="0.25">
      <c r="B409" s="52" t="s">
        <v>12</v>
      </c>
      <c r="C409" s="61">
        <v>129</v>
      </c>
      <c r="D409" s="324">
        <f t="shared" si="126"/>
        <v>8.1132075471698109E-2</v>
      </c>
    </row>
    <row r="410" spans="2:4" x14ac:dyDescent="0.25">
      <c r="B410" s="52" t="s">
        <v>11</v>
      </c>
      <c r="C410" s="61">
        <v>110</v>
      </c>
      <c r="D410" s="324">
        <f t="shared" si="126"/>
        <v>6.9182389937106917E-2</v>
      </c>
    </row>
    <row r="411" spans="2:4" x14ac:dyDescent="0.25">
      <c r="B411" s="52" t="s">
        <v>28</v>
      </c>
      <c r="C411" s="61">
        <v>60</v>
      </c>
      <c r="D411" s="324">
        <f t="shared" si="126"/>
        <v>3.7735849056603772E-2</v>
      </c>
    </row>
    <row r="412" spans="2:4" x14ac:dyDescent="0.25">
      <c r="B412" s="52" t="s">
        <v>7</v>
      </c>
      <c r="C412" s="61">
        <v>56</v>
      </c>
      <c r="D412" s="324">
        <f t="shared" si="126"/>
        <v>3.5220125786163521E-2</v>
      </c>
    </row>
    <row r="413" spans="2:4" x14ac:dyDescent="0.25">
      <c r="B413" s="52" t="s">
        <v>26</v>
      </c>
      <c r="C413" s="61">
        <v>55</v>
      </c>
      <c r="D413" s="324">
        <f t="shared" si="126"/>
        <v>3.4591194968553458E-2</v>
      </c>
    </row>
    <row r="414" spans="2:4" x14ac:dyDescent="0.25">
      <c r="B414" s="52" t="s">
        <v>14</v>
      </c>
      <c r="C414" s="61">
        <v>53</v>
      </c>
      <c r="D414" s="324">
        <f t="shared" si="126"/>
        <v>3.3333333333333333E-2</v>
      </c>
    </row>
    <row r="415" spans="2:4" x14ac:dyDescent="0.25">
      <c r="B415" s="52" t="s">
        <v>20</v>
      </c>
      <c r="C415" s="61">
        <v>49</v>
      </c>
      <c r="D415" s="324">
        <f t="shared" si="126"/>
        <v>3.0817610062893082E-2</v>
      </c>
    </row>
    <row r="416" spans="2:4" x14ac:dyDescent="0.25">
      <c r="B416" s="52" t="s">
        <v>19</v>
      </c>
      <c r="C416" s="61">
        <v>45</v>
      </c>
      <c r="D416" s="324">
        <f t="shared" si="126"/>
        <v>2.8301886792452831E-2</v>
      </c>
    </row>
    <row r="417" spans="2:4" x14ac:dyDescent="0.25">
      <c r="B417" s="52" t="s">
        <v>23</v>
      </c>
      <c r="C417" s="61">
        <v>44</v>
      </c>
      <c r="D417" s="324">
        <f t="shared" si="126"/>
        <v>2.7672955974842768E-2</v>
      </c>
    </row>
    <row r="418" spans="2:4" x14ac:dyDescent="0.25">
      <c r="B418" s="52" t="s">
        <v>21</v>
      </c>
      <c r="C418" s="61">
        <v>35</v>
      </c>
      <c r="D418" s="324">
        <f t="shared" si="126"/>
        <v>2.20125786163522E-2</v>
      </c>
    </row>
    <row r="419" spans="2:4" x14ac:dyDescent="0.25">
      <c r="B419" s="52" t="s">
        <v>5</v>
      </c>
      <c r="C419" s="61">
        <v>33</v>
      </c>
      <c r="D419" s="324">
        <f t="shared" si="126"/>
        <v>2.0754716981132074E-2</v>
      </c>
    </row>
    <row r="420" spans="2:4" x14ac:dyDescent="0.25">
      <c r="B420" s="52" t="s">
        <v>25</v>
      </c>
      <c r="C420" s="61">
        <v>24</v>
      </c>
      <c r="D420" s="324">
        <f t="shared" si="126"/>
        <v>1.509433962264151E-2</v>
      </c>
    </row>
    <row r="421" spans="2:4" x14ac:dyDescent="0.25">
      <c r="B421" s="52" t="s">
        <v>8</v>
      </c>
      <c r="C421" s="61">
        <v>22</v>
      </c>
      <c r="D421" s="324">
        <f t="shared" si="126"/>
        <v>1.3836477987421384E-2</v>
      </c>
    </row>
    <row r="422" spans="2:4" x14ac:dyDescent="0.25">
      <c r="B422" s="52" t="s">
        <v>3</v>
      </c>
      <c r="C422" s="61">
        <v>19</v>
      </c>
      <c r="D422" s="324">
        <f t="shared" si="126"/>
        <v>1.1949685534591196E-2</v>
      </c>
    </row>
    <row r="423" spans="2:4" x14ac:dyDescent="0.25">
      <c r="B423" s="52" t="s">
        <v>10</v>
      </c>
      <c r="C423" s="61">
        <v>19</v>
      </c>
      <c r="D423" s="324">
        <f t="shared" si="126"/>
        <v>1.1949685534591196E-2</v>
      </c>
    </row>
    <row r="424" spans="2:4" x14ac:dyDescent="0.25">
      <c r="B424" s="52" t="s">
        <v>18</v>
      </c>
      <c r="C424" s="61">
        <v>9</v>
      </c>
      <c r="D424" s="324">
        <f t="shared" si="126"/>
        <v>5.6603773584905656E-3</v>
      </c>
    </row>
    <row r="425" spans="2:4" x14ac:dyDescent="0.25">
      <c r="B425" s="52" t="s">
        <v>4</v>
      </c>
      <c r="C425" s="61">
        <v>2</v>
      </c>
      <c r="D425" s="324">
        <f t="shared" si="126"/>
        <v>1.2578616352201257E-3</v>
      </c>
    </row>
    <row r="426" spans="2:4" x14ac:dyDescent="0.25">
      <c r="B426" s="52" t="s">
        <v>22</v>
      </c>
      <c r="C426" s="61">
        <v>2</v>
      </c>
      <c r="D426" s="324">
        <f t="shared" si="126"/>
        <v>1.2578616352201257E-3</v>
      </c>
    </row>
    <row r="427" spans="2:4" x14ac:dyDescent="0.25">
      <c r="B427" s="52" t="s">
        <v>17</v>
      </c>
      <c r="C427" s="61">
        <v>1</v>
      </c>
      <c r="D427" s="324">
        <f t="shared" si="126"/>
        <v>6.2893081761006286E-4</v>
      </c>
    </row>
    <row r="428" spans="2:4" x14ac:dyDescent="0.25">
      <c r="B428" s="52" t="s">
        <v>24</v>
      </c>
      <c r="C428" s="61">
        <v>1</v>
      </c>
      <c r="D428" s="324">
        <f t="shared" si="126"/>
        <v>6.2893081761006286E-4</v>
      </c>
    </row>
    <row r="429" spans="2:4" x14ac:dyDescent="0.25">
      <c r="B429" s="52" t="s">
        <v>146</v>
      </c>
      <c r="C429" s="52">
        <f>SUM(C405:C428)</f>
        <v>1590</v>
      </c>
      <c r="D429" s="325">
        <f t="shared" si="126"/>
        <v>1</v>
      </c>
    </row>
    <row r="430" spans="2:4" x14ac:dyDescent="0.25">
      <c r="B430" s="344" t="s">
        <v>147</v>
      </c>
      <c r="C430" s="344"/>
      <c r="D430" s="344"/>
    </row>
    <row r="432" spans="2:4" ht="15.75" x14ac:dyDescent="0.25">
      <c r="B432" s="326" t="s">
        <v>148</v>
      </c>
      <c r="C432" s="327"/>
      <c r="D432" s="322"/>
    </row>
    <row r="433" spans="2:4" x14ac:dyDescent="0.25">
      <c r="B433" s="328" t="s">
        <v>149</v>
      </c>
      <c r="C433" s="52" t="s">
        <v>145</v>
      </c>
      <c r="D433" s="52" t="s">
        <v>78</v>
      </c>
    </row>
    <row r="434" spans="2:4" x14ac:dyDescent="0.25">
      <c r="B434" s="329" t="s">
        <v>68</v>
      </c>
      <c r="C434" s="330">
        <v>605</v>
      </c>
      <c r="D434" s="331">
        <f t="shared" ref="D434:D439" si="127">C434/C$439</f>
        <v>0.38050314465408808</v>
      </c>
    </row>
    <row r="435" spans="2:4" x14ac:dyDescent="0.25">
      <c r="B435" s="52" t="s">
        <v>72</v>
      </c>
      <c r="C435" s="61">
        <v>326</v>
      </c>
      <c r="D435" s="331">
        <f t="shared" si="127"/>
        <v>0.20503144654088051</v>
      </c>
    </row>
    <row r="436" spans="2:4" x14ac:dyDescent="0.25">
      <c r="B436" s="52" t="s">
        <v>27</v>
      </c>
      <c r="C436" s="61">
        <v>265</v>
      </c>
      <c r="D436" s="331">
        <f t="shared" si="127"/>
        <v>0.16666666666666666</v>
      </c>
    </row>
    <row r="437" spans="2:4" x14ac:dyDescent="0.25">
      <c r="B437" s="52" t="s">
        <v>70</v>
      </c>
      <c r="C437" s="61">
        <v>256</v>
      </c>
      <c r="D437" s="331">
        <f t="shared" si="127"/>
        <v>0.16100628930817609</v>
      </c>
    </row>
    <row r="438" spans="2:4" x14ac:dyDescent="0.25">
      <c r="B438" s="52" t="s">
        <v>74</v>
      </c>
      <c r="C438" s="61">
        <v>128</v>
      </c>
      <c r="D438" s="331">
        <f t="shared" si="127"/>
        <v>8.0503144654088046E-2</v>
      </c>
    </row>
    <row r="439" spans="2:4" x14ac:dyDescent="0.25">
      <c r="B439" s="332" t="s">
        <v>2</v>
      </c>
      <c r="C439" s="332">
        <v>1590</v>
      </c>
      <c r="D439" s="333">
        <f t="shared" si="127"/>
        <v>1</v>
      </c>
    </row>
  </sheetData>
  <mergeCells count="4">
    <mergeCell ref="AT78:AZ78"/>
    <mergeCell ref="C327:F327"/>
    <mergeCell ref="G327:L327"/>
    <mergeCell ref="B430:D430"/>
  </mergeCells>
  <hyperlinks>
    <hyperlink ref="B21" location="'BRA 2013'!A1" display="'BRA 2013'!A1" xr:uid="{00000000-0004-0000-0000-000000000000}"/>
    <hyperlink ref="B22" location="'BRA 2014'!A1" display="'BRA 2014'!A1" xr:uid="{00000000-0004-0000-0000-000001000000}"/>
    <hyperlink ref="B23" location="'BRA 2015'!A1" display="'BRA 2015'!A1" xr:uid="{00000000-0004-0000-0000-000002000000}"/>
    <hyperlink ref="D2" location="AC!A1" display="AC" xr:uid="{00000000-0004-0000-0000-000003000000}"/>
    <hyperlink ref="E2" location="AL!A1" display="AL" xr:uid="{00000000-0004-0000-0000-000004000000}"/>
    <hyperlink ref="F2" location="AM!A1" display="AM" xr:uid="{00000000-0004-0000-0000-000005000000}"/>
    <hyperlink ref="G2" location="AP!A1" display="AP" xr:uid="{00000000-0004-0000-0000-000006000000}"/>
    <hyperlink ref="H2" location="BA!A1" display="BA" xr:uid="{00000000-0004-0000-0000-000007000000}"/>
    <hyperlink ref="I2" location="CE!A1" display="CE" xr:uid="{00000000-0004-0000-0000-000008000000}"/>
    <hyperlink ref="K2" location="ES!A1" display="ES" xr:uid="{00000000-0004-0000-0000-000009000000}"/>
    <hyperlink ref="L2" location="GO!A1" display="GO" xr:uid="{00000000-0004-0000-0000-00000A000000}"/>
    <hyperlink ref="M2" location="MA!A1" display="MA" xr:uid="{00000000-0004-0000-0000-00000B000000}"/>
    <hyperlink ref="N2" location="MG!A1" display="MG" xr:uid="{00000000-0004-0000-0000-00000C000000}"/>
    <hyperlink ref="O2" location="MS!A1" display="MS" xr:uid="{00000000-0004-0000-0000-00000D000000}"/>
    <hyperlink ref="P2" location="MT!A1" display="MT" xr:uid="{00000000-0004-0000-0000-00000E000000}"/>
    <hyperlink ref="Q2" location="PA!A1" display="PA" xr:uid="{00000000-0004-0000-0000-00000F000000}"/>
    <hyperlink ref="R2" location="PB!A1" display="PB" xr:uid="{00000000-0004-0000-0000-000010000000}"/>
    <hyperlink ref="S2" location="PE!A1" display="PE" xr:uid="{00000000-0004-0000-0000-000011000000}"/>
    <hyperlink ref="T2" location="PI!A1" display="PI" xr:uid="{00000000-0004-0000-0000-000012000000}"/>
    <hyperlink ref="U2" location="PR!A1" display="PR" xr:uid="{00000000-0004-0000-0000-000013000000}"/>
    <hyperlink ref="V2" location="RJ!A1" display="RJ" xr:uid="{00000000-0004-0000-0000-000014000000}"/>
    <hyperlink ref="W2" location="RN!A1" display="RN" xr:uid="{00000000-0004-0000-0000-000015000000}"/>
    <hyperlink ref="X2" location="RO!A1" display="RO" xr:uid="{00000000-0004-0000-0000-000016000000}"/>
    <hyperlink ref="Y2" location="RR!A1" display="RR" xr:uid="{00000000-0004-0000-0000-000017000000}"/>
    <hyperlink ref="Z2" location="RS!A1" display="RS" xr:uid="{00000000-0004-0000-0000-000018000000}"/>
    <hyperlink ref="AA2" location="SC!A1" display="SC" xr:uid="{00000000-0004-0000-0000-000019000000}"/>
    <hyperlink ref="AB2" location="SE!A1" display="SE" xr:uid="{00000000-0004-0000-0000-00001A000000}"/>
    <hyperlink ref="AC2" location="SP!A1" display="SP" xr:uid="{00000000-0004-0000-0000-00001B000000}"/>
    <hyperlink ref="AD2" location="TO!A1" display="TO" xr:uid="{00000000-0004-0000-0000-00001C000000}"/>
    <hyperlink ref="B71" location="AMAZONIA!A1" display="AMAZÔNIA" xr:uid="{00000000-0004-0000-0000-00001D000000}"/>
    <hyperlink ref="B24" location="'BRA 2016'!A1" display="'BRA 2016'!A1" xr:uid="{00000000-0004-0000-0000-00001E000000}"/>
    <hyperlink ref="B25" location="'BRA 2017'!A1" display="'BRA 2017'!A1" xr:uid="{00000000-0004-0000-0000-00001F000000}"/>
    <hyperlink ref="B69" location="'BRA 95-18'!A1" display="TOTAL" xr:uid="{00000000-0004-0000-0000-000020000000}"/>
    <hyperlink ref="B402" location="'LS ACUM. 2003-19'!A1" display="(*) CF aba &quot;LS.ACUM.2003-19&quot;" xr:uid="{00000000-0004-0000-0000-000021000000}"/>
    <hyperlink ref="B26" location="'BRA 2018'!A1" display="'BRA 2018'!A1" xr:uid="{00000000-0004-0000-0000-000022000000}"/>
  </hyperlink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Plassat</dc:creator>
  <cp:lastModifiedBy>Windows</cp:lastModifiedBy>
  <dcterms:created xsi:type="dcterms:W3CDTF">2021-01-27T22:50:28Z</dcterms:created>
  <dcterms:modified xsi:type="dcterms:W3CDTF">2021-01-27T23:31:03Z</dcterms:modified>
</cp:coreProperties>
</file>